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ły 1Q19\"/>
    </mc:Choice>
  </mc:AlternateContent>
  <bookViews>
    <workbookView xWindow="0" yWindow="0" windowWidth="19200" windowHeight="7310" tabRatio="862"/>
  </bookViews>
  <sheets>
    <sheet name="Spis treści" sheetId="7" r:id="rId1"/>
    <sheet name="Voxel Grupa P&amp;L 2019" sheetId="15" r:id="rId2"/>
    <sheet name="Voxel Grupa BS 2019" sheetId="16" r:id="rId3"/>
    <sheet name="Voxel Grupa CF 2019" sheetId="17" r:id="rId4"/>
    <sheet name="Voxel P&amp;L 2019" sheetId="18" r:id="rId5"/>
    <sheet name="Voxel BS 2019" sheetId="19" r:id="rId6"/>
    <sheet name="Voxel CF 2019" sheetId="20" r:id="rId7"/>
    <sheet name="Voxel Grupa P&amp;L 2018" sheetId="8" r:id="rId8"/>
    <sheet name="Voxel Grupa BS 2018" sheetId="10" r:id="rId9"/>
    <sheet name="Voxel Grupa CF 2018" sheetId="12" r:id="rId10"/>
    <sheet name="Voxel P&amp;L 2018" sheetId="9" r:id="rId11"/>
    <sheet name="Voxel BS 2018" sheetId="11" r:id="rId12"/>
    <sheet name="Voxel CF 2018" sheetId="13" r:id="rId13"/>
    <sheet name="Voxel Grupa P&amp;L 2017" sheetId="14" r:id="rId14"/>
    <sheet name="Voxel Grupa BS 2017" sheetId="2" r:id="rId15"/>
    <sheet name="Voxel Grupa CF 2017" sheetId="3" r:id="rId16"/>
    <sheet name="Voxel P&amp;L 2017" sheetId="4" r:id="rId17"/>
    <sheet name="Voxel BS 2017" sheetId="5" r:id="rId18"/>
    <sheet name="Voxel CF 2017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20" l="1"/>
  <c r="C27" i="20"/>
  <c r="C18" i="20"/>
  <c r="D45" i="19"/>
  <c r="D36" i="19"/>
  <c r="D27" i="19"/>
  <c r="D17" i="19"/>
  <c r="D10" i="19"/>
  <c r="D19" i="19" s="1"/>
  <c r="C23" i="18"/>
  <c r="C13" i="18"/>
  <c r="C16" i="18" s="1"/>
  <c r="C18" i="18" s="1"/>
  <c r="C8" i="18"/>
  <c r="C38" i="17"/>
  <c r="C43" i="17" s="1"/>
  <c r="C36" i="17"/>
  <c r="C27" i="17"/>
  <c r="C18" i="17"/>
  <c r="D51" i="16"/>
  <c r="D41" i="16"/>
  <c r="D53" i="16" s="1"/>
  <c r="D31" i="16"/>
  <c r="D20" i="16"/>
  <c r="D22" i="16" s="1"/>
  <c r="D12" i="16"/>
  <c r="C24" i="15"/>
  <c r="C13" i="15"/>
  <c r="C17" i="15" s="1"/>
  <c r="C19" i="15" s="1"/>
  <c r="C22" i="15" s="1"/>
  <c r="C8" i="15"/>
  <c r="C38" i="20" l="1"/>
  <c r="C43" i="20" s="1"/>
  <c r="D46" i="19"/>
  <c r="D47" i="19" s="1"/>
  <c r="D49" i="19" s="1"/>
  <c r="C24" i="18"/>
  <c r="D55" i="16"/>
  <c r="D57" i="16" s="1"/>
  <c r="B41" i="20"/>
  <c r="B40" i="20"/>
  <c r="B36" i="20"/>
  <c r="B18" i="20"/>
  <c r="B25" i="15"/>
  <c r="B24" i="15"/>
  <c r="B36" i="17"/>
  <c r="B41" i="17"/>
  <c r="B40" i="17"/>
  <c r="C41" i="16"/>
  <c r="B27" i="20" l="1"/>
  <c r="C45" i="19"/>
  <c r="B45" i="19"/>
  <c r="C36" i="19"/>
  <c r="B36" i="19"/>
  <c r="C27" i="19"/>
  <c r="B27" i="19"/>
  <c r="C17" i="19"/>
  <c r="C19" i="19" s="1"/>
  <c r="B17" i="19"/>
  <c r="C10" i="19"/>
  <c r="B10" i="19"/>
  <c r="B23" i="18"/>
  <c r="B8" i="18"/>
  <c r="B13" i="18" s="1"/>
  <c r="B16" i="18" s="1"/>
  <c r="B18" i="18" s="1"/>
  <c r="B27" i="17"/>
  <c r="B18" i="17"/>
  <c r="C51" i="16"/>
  <c r="B51" i="16"/>
  <c r="C53" i="16"/>
  <c r="B41" i="16"/>
  <c r="C31" i="16"/>
  <c r="B31" i="16"/>
  <c r="C20" i="16"/>
  <c r="B20" i="16"/>
  <c r="C12" i="16"/>
  <c r="B12" i="16"/>
  <c r="B8" i="15"/>
  <c r="B13" i="15" s="1"/>
  <c r="B17" i="15" s="1"/>
  <c r="B19" i="15" s="1"/>
  <c r="B22" i="15" s="1"/>
  <c r="G42" i="13"/>
  <c r="H42" i="13"/>
  <c r="C51" i="11"/>
  <c r="D51" i="11"/>
  <c r="E51" i="11"/>
  <c r="B51" i="11"/>
  <c r="C10" i="11"/>
  <c r="B10" i="11"/>
  <c r="B16" i="9"/>
  <c r="B13" i="9"/>
  <c r="D40" i="12"/>
  <c r="C59" i="10"/>
  <c r="D59" i="10"/>
  <c r="E59" i="10"/>
  <c r="B59" i="10"/>
  <c r="C22" i="8"/>
  <c r="D22" i="8"/>
  <c r="E22" i="8"/>
  <c r="F22" i="8"/>
  <c r="G22" i="8"/>
  <c r="H22" i="8"/>
  <c r="B22" i="8"/>
  <c r="C19" i="8"/>
  <c r="D19" i="8"/>
  <c r="E19" i="8"/>
  <c r="F19" i="8"/>
  <c r="G19" i="8"/>
  <c r="H19" i="8"/>
  <c r="B19" i="8"/>
  <c r="H17" i="8"/>
  <c r="G17" i="8"/>
  <c r="F17" i="8"/>
  <c r="E17" i="8"/>
  <c r="D17" i="8"/>
  <c r="C17" i="8"/>
  <c r="B17" i="8"/>
  <c r="C13" i="8"/>
  <c r="D13" i="8"/>
  <c r="E13" i="8"/>
  <c r="F13" i="8"/>
  <c r="G13" i="8"/>
  <c r="H13" i="8"/>
  <c r="B13" i="8"/>
  <c r="C8" i="8"/>
  <c r="D8" i="8"/>
  <c r="E8" i="8"/>
  <c r="F8" i="8"/>
  <c r="G8" i="8"/>
  <c r="H8" i="8"/>
  <c r="B8" i="8"/>
  <c r="B24" i="18" l="1"/>
  <c r="B38" i="20"/>
  <c r="B43" i="20" s="1"/>
  <c r="C46" i="19"/>
  <c r="C47" i="19"/>
  <c r="C49" i="19"/>
  <c r="B46" i="19"/>
  <c r="B47" i="19" s="1"/>
  <c r="B19" i="19"/>
  <c r="B38" i="17"/>
  <c r="B43" i="17" s="1"/>
  <c r="C55" i="16"/>
  <c r="C22" i="16"/>
  <c r="C57" i="16" s="1"/>
  <c r="B53" i="16"/>
  <c r="B55" i="16"/>
  <c r="B22" i="16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G26" i="13"/>
  <c r="H17" i="13"/>
  <c r="G17" i="13"/>
  <c r="E47" i="11"/>
  <c r="E38" i="11"/>
  <c r="E48" i="11" s="1"/>
  <c r="E49" i="11" s="1"/>
  <c r="E29" i="11"/>
  <c r="E17" i="11"/>
  <c r="E10" i="11"/>
  <c r="E21" i="11" s="1"/>
  <c r="H20" i="9"/>
  <c r="H19" i="9"/>
  <c r="H8" i="9"/>
  <c r="H13" i="9" s="1"/>
  <c r="G8" i="9"/>
  <c r="G13" i="9" s="1"/>
  <c r="H34" i="3"/>
  <c r="G34" i="3"/>
  <c r="H25" i="3"/>
  <c r="H36" i="3" s="1"/>
  <c r="G25" i="3"/>
  <c r="H18" i="3"/>
  <c r="G18" i="3"/>
  <c r="H24" i="8"/>
  <c r="G24" i="8"/>
  <c r="B49" i="19" l="1"/>
  <c r="B57" i="16"/>
  <c r="H39" i="3"/>
  <c r="G39" i="3" s="1"/>
  <c r="G37" i="13"/>
  <c r="H36" i="6"/>
  <c r="H37" i="13"/>
  <c r="H24" i="9"/>
  <c r="G24" i="9"/>
  <c r="G16" i="9"/>
  <c r="G18" i="9" s="1"/>
  <c r="G21" i="9" s="1"/>
  <c r="H16" i="9"/>
  <c r="H18" i="9" s="1"/>
  <c r="H21" i="9" s="1"/>
  <c r="H41" i="12"/>
  <c r="H36" i="12"/>
  <c r="H38" i="12" s="1"/>
  <c r="G36" i="12"/>
  <c r="H27" i="12"/>
  <c r="G27" i="12"/>
  <c r="H18" i="12"/>
  <c r="G18" i="12"/>
  <c r="E53" i="10"/>
  <c r="E43" i="10"/>
  <c r="E33" i="10"/>
  <c r="E20" i="10"/>
  <c r="E12" i="10"/>
  <c r="E55" i="10" l="1"/>
  <c r="E57" i="10" s="1"/>
  <c r="E24" i="10"/>
  <c r="H39" i="6"/>
  <c r="G39" i="6" s="1"/>
  <c r="G38" i="12"/>
  <c r="G25" i="8"/>
  <c r="H25" i="8"/>
  <c r="D35" i="5"/>
  <c r="E33" i="6" l="1"/>
  <c r="E32" i="6"/>
  <c r="E31" i="6"/>
  <c r="E30" i="6"/>
  <c r="E29" i="6"/>
  <c r="F25" i="6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F34" i="3"/>
  <c r="E33" i="3"/>
  <c r="E32" i="3"/>
  <c r="E31" i="3"/>
  <c r="E30" i="3"/>
  <c r="F25" i="3"/>
  <c r="E24" i="3"/>
  <c r="E23" i="3"/>
  <c r="E22" i="3"/>
  <c r="E21" i="3"/>
  <c r="E20" i="3"/>
  <c r="F18" i="3"/>
  <c r="D45" i="2"/>
  <c r="D47" i="2" s="1"/>
  <c r="D50" i="2" s="1"/>
  <c r="D40" i="2"/>
  <c r="D30" i="2"/>
  <c r="D19" i="2"/>
  <c r="D11" i="2"/>
  <c r="D21" i="2" s="1"/>
  <c r="E20" i="14"/>
  <c r="E19" i="14"/>
  <c r="E17" i="14"/>
  <c r="F8" i="14"/>
  <c r="E7" i="14"/>
  <c r="E6" i="14"/>
  <c r="E39" i="13"/>
  <c r="F35" i="13"/>
  <c r="E35" i="13"/>
  <c r="F26" i="13"/>
  <c r="E26" i="13"/>
  <c r="F17" i="13"/>
  <c r="E17" i="13"/>
  <c r="E37" i="13" s="1"/>
  <c r="D47" i="11"/>
  <c r="D38" i="11"/>
  <c r="D29" i="11"/>
  <c r="D17" i="11"/>
  <c r="D10" i="11"/>
  <c r="D21" i="11" s="1"/>
  <c r="E23" i="9"/>
  <c r="F23" i="9"/>
  <c r="F20" i="9"/>
  <c r="F19" i="9"/>
  <c r="F8" i="9"/>
  <c r="F13" i="9" s="1"/>
  <c r="F16" i="9" s="1"/>
  <c r="F18" i="9" s="1"/>
  <c r="E8" i="9"/>
  <c r="E13" i="9" s="1"/>
  <c r="E16" i="9" s="1"/>
  <c r="E18" i="9" s="1"/>
  <c r="E21" i="9" s="1"/>
  <c r="F24" i="8"/>
  <c r="E24" i="8"/>
  <c r="D24" i="8"/>
  <c r="C24" i="8"/>
  <c r="B24" i="8"/>
  <c r="F41" i="12"/>
  <c r="G40" i="12" s="1"/>
  <c r="G43" i="12" s="1"/>
  <c r="F40" i="12"/>
  <c r="H40" i="12" s="1"/>
  <c r="H43" i="12" s="1"/>
  <c r="F36" i="12"/>
  <c r="E36" i="12"/>
  <c r="F27" i="12"/>
  <c r="E27" i="12"/>
  <c r="F18" i="12"/>
  <c r="E18" i="12"/>
  <c r="D53" i="10"/>
  <c r="D55" i="10" s="1"/>
  <c r="D43" i="10"/>
  <c r="D33" i="10"/>
  <c r="D20" i="10"/>
  <c r="D12" i="10"/>
  <c r="E25" i="8" l="1"/>
  <c r="D24" i="10"/>
  <c r="F37" i="13"/>
  <c r="E42" i="13"/>
  <c r="F40" i="13"/>
  <c r="G39" i="13"/>
  <c r="F38" i="12"/>
  <c r="F43" i="12" s="1"/>
  <c r="E38" i="12"/>
  <c r="F25" i="8"/>
  <c r="D57" i="10"/>
  <c r="F21" i="9"/>
  <c r="D48" i="11"/>
  <c r="D49" i="11" s="1"/>
  <c r="F36" i="3"/>
  <c r="G36" i="3" s="1"/>
  <c r="D52" i="2"/>
  <c r="D54" i="2" s="1"/>
  <c r="D57" i="2" s="1"/>
  <c r="F13" i="14"/>
  <c r="E24" i="9"/>
  <c r="F24" i="9"/>
  <c r="D23" i="4"/>
  <c r="F23" i="4"/>
  <c r="H23" i="4"/>
  <c r="B23" i="4"/>
  <c r="D23" i="14"/>
  <c r="H23" i="14"/>
  <c r="B23" i="14"/>
  <c r="G20" i="14"/>
  <c r="C20" i="14"/>
  <c r="G19" i="14"/>
  <c r="C19" i="14"/>
  <c r="G17" i="14"/>
  <c r="C17" i="14"/>
  <c r="H8" i="14"/>
  <c r="H13" i="14" s="1"/>
  <c r="D8" i="14"/>
  <c r="E8" i="14" s="1"/>
  <c r="B8" i="14"/>
  <c r="B13" i="14" s="1"/>
  <c r="B16" i="14" s="1"/>
  <c r="B18" i="14" s="1"/>
  <c r="B21" i="14" s="1"/>
  <c r="G7" i="14"/>
  <c r="C7" i="14"/>
  <c r="G6" i="14"/>
  <c r="C6" i="14"/>
  <c r="F39" i="3" l="1"/>
  <c r="F16" i="14"/>
  <c r="F24" i="14"/>
  <c r="H16" i="14"/>
  <c r="H18" i="14" s="1"/>
  <c r="H24" i="14"/>
  <c r="D13" i="14"/>
  <c r="E13" i="14" s="1"/>
  <c r="E24" i="14" s="1"/>
  <c r="G8" i="14"/>
  <c r="B24" i="14"/>
  <c r="C8" i="14"/>
  <c r="G13" i="14"/>
  <c r="C13" i="14" l="1"/>
  <c r="E39" i="3"/>
  <c r="G38" i="3"/>
  <c r="F18" i="14"/>
  <c r="G18" i="14" s="1"/>
  <c r="G16" i="14"/>
  <c r="D16" i="14"/>
  <c r="E16" i="14" s="1"/>
  <c r="D24" i="14"/>
  <c r="H21" i="14"/>
  <c r="F21" i="14" l="1"/>
  <c r="C16" i="14"/>
  <c r="D18" i="14"/>
  <c r="E18" i="14" s="1"/>
  <c r="G21" i="14" l="1"/>
  <c r="D21" i="14"/>
  <c r="E21" i="14" s="1"/>
  <c r="C18" i="14"/>
  <c r="C21" i="14" l="1"/>
  <c r="C23" i="9" l="1"/>
  <c r="D23" i="9"/>
  <c r="B23" i="9"/>
  <c r="F34" i="6" l="1"/>
  <c r="G34" i="6" s="1"/>
  <c r="D34" i="6"/>
  <c r="B34" i="6"/>
  <c r="C33" i="6"/>
  <c r="C32" i="6"/>
  <c r="C31" i="6"/>
  <c r="C30" i="6"/>
  <c r="C29" i="6"/>
  <c r="C28" i="6"/>
  <c r="C27" i="6"/>
  <c r="D25" i="6"/>
  <c r="B25" i="6"/>
  <c r="C24" i="6"/>
  <c r="C23" i="6"/>
  <c r="C22" i="6"/>
  <c r="C21" i="6"/>
  <c r="C20" i="6"/>
  <c r="C19" i="6"/>
  <c r="D17" i="6"/>
  <c r="E17" i="6" s="1"/>
  <c r="B17" i="6"/>
  <c r="C16" i="6"/>
  <c r="C15" i="6"/>
  <c r="C14" i="6"/>
  <c r="C13" i="6"/>
  <c r="C12" i="6"/>
  <c r="C11" i="6"/>
  <c r="C10" i="6"/>
  <c r="G23" i="4"/>
  <c r="E23" i="4"/>
  <c r="C8" i="6"/>
  <c r="C23" i="4" s="1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 s="1"/>
  <c r="H16" i="4" s="1"/>
  <c r="F8" i="4"/>
  <c r="F13" i="4" s="1"/>
  <c r="F24" i="4" s="1"/>
  <c r="D8" i="4"/>
  <c r="D13" i="4" s="1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 s="1"/>
  <c r="C24" i="9" s="1"/>
  <c r="B8" i="9"/>
  <c r="B18" i="9" s="1"/>
  <c r="B21" i="9" s="1"/>
  <c r="D36" i="12"/>
  <c r="C36" i="12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B12" i="10"/>
  <c r="C25" i="6" l="1"/>
  <c r="E25" i="6"/>
  <c r="H39" i="13"/>
  <c r="F42" i="13"/>
  <c r="C24" i="10"/>
  <c r="C38" i="12"/>
  <c r="B48" i="11"/>
  <c r="B49" i="11" s="1"/>
  <c r="B24" i="10"/>
  <c r="B37" i="13"/>
  <c r="B42" i="13" s="1"/>
  <c r="D38" i="12"/>
  <c r="C48" i="11"/>
  <c r="C49" i="11" s="1"/>
  <c r="C17" i="6"/>
  <c r="D37" i="13"/>
  <c r="D42" i="13" s="1"/>
  <c r="C40" i="12"/>
  <c r="C55" i="10"/>
  <c r="C57" i="10" s="1"/>
  <c r="C21" i="11"/>
  <c r="B36" i="6"/>
  <c r="B38" i="12"/>
  <c r="B43" i="12" s="1"/>
  <c r="C37" i="13"/>
  <c r="C42" i="13" s="1"/>
  <c r="F36" i="6"/>
  <c r="D36" i="6"/>
  <c r="B55" i="10"/>
  <c r="B57" i="10" s="1"/>
  <c r="B21" i="11"/>
  <c r="D24" i="4"/>
  <c r="H24" i="4"/>
  <c r="C34" i="6"/>
  <c r="E34" i="6"/>
  <c r="D18" i="4"/>
  <c r="B24" i="4"/>
  <c r="E13" i="4"/>
  <c r="E24" i="4" s="1"/>
  <c r="F16" i="4"/>
  <c r="G16" i="4" s="1"/>
  <c r="G13" i="4"/>
  <c r="G24" i="4" s="1"/>
  <c r="B16" i="4"/>
  <c r="B18" i="4" s="1"/>
  <c r="B21" i="4" s="1"/>
  <c r="C13" i="4"/>
  <c r="C24" i="4" s="1"/>
  <c r="H18" i="4"/>
  <c r="C8" i="4"/>
  <c r="G8" i="4"/>
  <c r="E8" i="4"/>
  <c r="B24" i="9"/>
  <c r="D24" i="9"/>
  <c r="C16" i="9"/>
  <c r="C18" i="9" s="1"/>
  <c r="C21" i="9" s="1"/>
  <c r="F39" i="6" l="1"/>
  <c r="G38" i="6" s="1"/>
  <c r="G36" i="6"/>
  <c r="H41" i="6"/>
  <c r="C36" i="6"/>
  <c r="E36" i="6"/>
  <c r="F41" i="6"/>
  <c r="D39" i="6"/>
  <c r="E38" i="6" s="1"/>
  <c r="B39" i="6"/>
  <c r="C38" i="6" s="1"/>
  <c r="E39" i="6"/>
  <c r="C18" i="4"/>
  <c r="D21" i="4"/>
  <c r="C21" i="4" s="1"/>
  <c r="H21" i="4"/>
  <c r="E16" i="4"/>
  <c r="F18" i="4"/>
  <c r="G18" i="4" s="1"/>
  <c r="C16" i="4"/>
  <c r="G23" i="14"/>
  <c r="G24" i="14" s="1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24" i="14" s="1"/>
  <c r="C6" i="3"/>
  <c r="C39" i="6" l="1"/>
  <c r="C41" i="6" s="1"/>
  <c r="G41" i="6"/>
  <c r="D41" i="6"/>
  <c r="E41" i="6"/>
  <c r="B41" i="6"/>
  <c r="F21" i="4"/>
  <c r="E21" i="4" s="1"/>
  <c r="E18" i="4"/>
  <c r="E44" i="5"/>
  <c r="E35" i="5"/>
  <c r="E26" i="5"/>
  <c r="E17" i="5"/>
  <c r="E50" i="2"/>
  <c r="E40" i="2"/>
  <c r="E30" i="2"/>
  <c r="E19" i="2"/>
  <c r="E11" i="2"/>
  <c r="D44" i="5"/>
  <c r="D26" i="5"/>
  <c r="D17" i="5"/>
  <c r="D10" i="5"/>
  <c r="C44" i="5"/>
  <c r="C35" i="5"/>
  <c r="C26" i="5"/>
  <c r="C17" i="5"/>
  <c r="C10" i="5"/>
  <c r="D18" i="3"/>
  <c r="E18" i="3" s="1"/>
  <c r="B18" i="3"/>
  <c r="D34" i="3"/>
  <c r="E34" i="3" s="1"/>
  <c r="D25" i="3"/>
  <c r="E25" i="3" s="1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40" i="2"/>
  <c r="B30" i="2"/>
  <c r="B19" i="2"/>
  <c r="B11" i="2"/>
  <c r="G21" i="4" l="1"/>
  <c r="B21" i="2"/>
  <c r="C18" i="3"/>
  <c r="C34" i="3"/>
  <c r="C25" i="3"/>
  <c r="B52" i="2"/>
  <c r="B54" i="2" s="1"/>
  <c r="B57" i="2" s="1"/>
  <c r="E52" i="2"/>
  <c r="E54" i="2" s="1"/>
  <c r="E21" i="2"/>
  <c r="E45" i="5"/>
  <c r="E46" i="5" s="1"/>
  <c r="E18" i="5"/>
  <c r="D45" i="5"/>
  <c r="D46" i="5" s="1"/>
  <c r="D18" i="5"/>
  <c r="C45" i="5"/>
  <c r="C46" i="5" s="1"/>
  <c r="C18" i="5"/>
  <c r="B36" i="3"/>
  <c r="D36" i="3"/>
  <c r="E36" i="3" s="1"/>
  <c r="C52" i="2"/>
  <c r="C54" i="2" s="1"/>
  <c r="C21" i="2"/>
  <c r="B45" i="5"/>
  <c r="B46" i="5" s="1"/>
  <c r="B18" i="5"/>
  <c r="B39" i="3" l="1"/>
  <c r="C38" i="3" s="1"/>
  <c r="B41" i="3"/>
  <c r="D39" i="3"/>
  <c r="C36" i="3"/>
  <c r="E49" i="5"/>
  <c r="D49" i="5"/>
  <c r="E57" i="2"/>
  <c r="C49" i="5"/>
  <c r="C57" i="2"/>
  <c r="B49" i="5"/>
  <c r="D41" i="3" l="1"/>
  <c r="E38" i="3"/>
  <c r="E41" i="3" s="1"/>
  <c r="F41" i="3"/>
  <c r="H41" i="3"/>
  <c r="C39" i="3"/>
  <c r="C41" i="3" s="1"/>
  <c r="G41" i="3"/>
  <c r="D43" i="12" l="1"/>
  <c r="C41" i="12"/>
  <c r="E40" i="12" s="1"/>
  <c r="E43" i="12" s="1"/>
  <c r="C43" i="12" l="1"/>
</calcChain>
</file>

<file path=xl/sharedStrings.xml><?xml version="1.0" encoding="utf-8"?>
<sst xmlns="http://schemas.openxmlformats.org/spreadsheetml/2006/main" count="861" uniqueCount="198">
  <si>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</si>
  <si>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</si>
  <si>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</si>
  <si>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</si>
  <si>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</si>
  <si>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</si>
  <si>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</si>
  <si>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</si>
  <si>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</si>
  <si>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</si>
  <si>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</si>
  <si>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</si>
  <si>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</si>
  <si>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</si>
  <si>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</si>
  <si>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</si>
  <si>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</si>
  <si>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</si>
  <si>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</si>
  <si>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</si>
  <si>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</si>
  <si>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</si>
  <si>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</si>
  <si>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</si>
  <si>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</si>
  <si>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</si>
  <si>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</si>
  <si>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</si>
  <si>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</si>
  <si>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</si>
  <si>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</si>
  <si>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</si>
  <si>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</si>
  <si>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</si>
  <si>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</si>
  <si>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</si>
  <si>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</si>
  <si>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</si>
  <si>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</si>
  <si>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</si>
  <si>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</si>
  <si>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</si>
  <si>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</si>
  <si>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</si>
  <si>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</si>
  <si>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</si>
  <si>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</si>
  <si>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</si>
  <si>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</si>
  <si>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</si>
  <si>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</si>
  <si>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</si>
  <si>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</si>
  <si>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</si>
  <si>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</si>
  <si>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</si>
  <si>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</si>
  <si>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</si>
  <si>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</si>
  <si>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</si>
  <si>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</si>
  <si>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</si>
  <si>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</si>
  <si>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</si>
  <si>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</si>
  <si>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</si>
  <si>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</si>
  <si>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</si>
  <si>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</si>
  <si>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</si>
  <si>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</si>
  <si>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</si>
  <si>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</si>
  <si>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</si>
  <si>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</si>
  <si>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</si>
  <si>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</si>
  <si>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</si>
  <si>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</si>
  <si>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</si>
  <si>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</si>
  <si>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</si>
  <si>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</si>
  <si>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</si>
  <si>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</si>
  <si>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</si>
  <si>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</si>
  <si>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</si>
  <si>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</si>
  <si>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</si>
  <si>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</si>
  <si>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</si>
  <si>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</si>
  <si>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</si>
  <si>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</si>
  <si>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</si>
  <si>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</si>
  <si>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</si>
  <si>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</si>
  <si>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</si>
  <si>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</si>
  <si>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</si>
  <si>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</si>
  <si>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</si>
  <si>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</si>
  <si>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</si>
  <si>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</si>
  <si>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</si>
  <si>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</si>
  <si>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</si>
  <si>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</si>
  <si>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</si>
  <si>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</si>
  <si>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</si>
  <si>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</si>
  <si>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</si>
  <si>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</si>
  <si>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</si>
  <si>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</si>
  <si>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</si>
  <si>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</si>
  <si>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</si>
  <si>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</si>
  <si>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</si>
  <si>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</si>
  <si>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</si>
  <si>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</si>
  <si>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</si>
  <si>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</si>
  <si>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</si>
  <si>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</si>
  <si>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</si>
  <si>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</si>
  <si>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</si>
  <si>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</si>
  <si>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</si>
  <si>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</si>
  <si>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</si>
  <si>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</si>
  <si>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</si>
  <si>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</si>
  <si>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</si>
  <si>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</si>
  <si>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</si>
  <si>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</si>
  <si>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</si>
  <si>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</si>
  <si>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</si>
  <si>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</si>
  <si>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</si>
  <si>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</si>
  <si>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</si>
  <si>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</si>
  <si>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</si>
  <si>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</si>
  <si>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</si>
  <si>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</si>
  <si>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</si>
  <si>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</si>
  <si>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</si>
  <si>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</si>
  <si>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</si>
  <si>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</si>
  <si>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</si>
  <si>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</si>
  <si>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</si>
  <si>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</si>
  <si>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</si>
  <si>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</si>
  <si>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</si>
  <si>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</si>
  <si>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</si>
  <si>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</si>
  <si>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</si>
  <si>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</si>
  <si>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</si>
  <si>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</si>
  <si>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</si>
  <si>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 xml:space="preserve">                                 -     </t>
  </si>
  <si>
    <t xml:space="preserve">                       -     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</si>
  <si>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</si>
  <si>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</si>
  <si>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</si>
  <si>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</si>
  <si>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</si>
  <si>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</si>
  <si>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</si>
  <si>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</si>
  <si>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Skonsolidowane skumulowane i kwartalne sprawozdanie z całkowitych dochodów za okres 1Q19 i 1Q18</t>
  </si>
  <si>
    <t>Skonsolidowane sprawozdanie z przepływów pienieżnych za okres 1Q19 i 1Q18</t>
  </si>
  <si>
    <t>Jednostkowe kwartalne sprawozdanie z całkowitych dochodów za okres 1Q19 i 1Q18</t>
  </si>
  <si>
    <t>Skonsolidowane sprawozdanie z sytuacji finansowej za okres 1Q19 i 1Q18</t>
  </si>
  <si>
    <t>Jednostkowe sprawozdanie z sytuacji finansowej za okres 1Q19 i 1Q18</t>
  </si>
  <si>
    <t>Jednostkowe sprawozdanie z przepływów pienieżnych za okres 1Q19 i 1Q18</t>
  </si>
  <si>
    <t>1Q19</t>
  </si>
  <si>
    <t>MSSF16</t>
  </si>
  <si>
    <t>MSR17</t>
  </si>
  <si>
    <t>31 marca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</si>
</sst>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  <numFmt numFmtId="187" formatCode="_(* #,##0.0_);_(* \(#,##0.0\);_(* &quot; - &quot;_);_(@_)"/>
  </numFmts>
  <fonts count="13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5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1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2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3" fontId="73" fillId="0" borderId="0">
      <alignment horizontal="center"/>
    </xf>
    <xf numFmtId="174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0" fontId="49" fillId="0" borderId="0" applyFont="0" applyFill="0" applyBorder="0" applyAlignment="0" applyProtection="0"/>
    <xf numFmtId="175" fontId="78" fillId="0" borderId="0"/>
    <xf numFmtId="38" fontId="51" fillId="0" borderId="0" applyFont="0" applyFill="0" applyBorder="0" applyAlignment="0" applyProtection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0" fontId="87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1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5" fontId="78" fillId="0" borderId="0"/>
    <xf numFmtId="182" fontId="51" fillId="0" borderId="0" applyFont="0" applyFill="0" applyBorder="0" applyAlignment="0" applyProtection="0"/>
    <xf numFmtId="183" fontId="42" fillId="0" borderId="0" applyFill="0" applyBorder="0" applyAlignment="0" applyProtection="0"/>
    <xf numFmtId="184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5" fontId="17" fillId="0" borderId="0"/>
    <xf numFmtId="185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5" fontId="43" fillId="36" borderId="0" applyNumberFormat="0" applyBorder="0" applyAlignment="0" applyProtection="0"/>
    <xf numFmtId="0" fontId="43" fillId="37" borderId="0" applyNumberFormat="0" applyBorder="0" applyAlignment="0" applyProtection="0"/>
    <xf numFmtId="185" fontId="43" fillId="37" borderId="0" applyNumberFormat="0" applyBorder="0" applyAlignment="0" applyProtection="0"/>
    <xf numFmtId="0" fontId="43" fillId="38" borderId="0" applyNumberFormat="0" applyBorder="0" applyAlignment="0" applyProtection="0"/>
    <xf numFmtId="185" fontId="43" fillId="38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0" borderId="0" applyNumberFormat="0" applyBorder="0" applyAlignment="0" applyProtection="0"/>
    <xf numFmtId="185" fontId="43" fillId="40" borderId="0" applyNumberFormat="0" applyBorder="0" applyAlignment="0" applyProtection="0"/>
    <xf numFmtId="0" fontId="43" fillId="41" borderId="0" applyNumberFormat="0" applyBorder="0" applyAlignment="0" applyProtection="0"/>
    <xf numFmtId="185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3" borderId="0" applyNumberFormat="0" applyBorder="0" applyAlignment="0" applyProtection="0"/>
    <xf numFmtId="185" fontId="43" fillId="43" borderId="0" applyNumberFormat="0" applyBorder="0" applyAlignment="0" applyProtection="0"/>
    <xf numFmtId="0" fontId="43" fillId="44" borderId="0" applyNumberFormat="0" applyBorder="0" applyAlignment="0" applyProtection="0"/>
    <xf numFmtId="185" fontId="43" fillId="44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5" borderId="0" applyNumberFormat="0" applyBorder="0" applyAlignment="0" applyProtection="0"/>
    <xf numFmtId="185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5" fontId="45" fillId="46" borderId="0" applyNumberFormat="0" applyBorder="0" applyAlignment="0" applyProtection="0"/>
    <xf numFmtId="0" fontId="45" fillId="43" borderId="0" applyNumberFormat="0" applyBorder="0" applyAlignment="0" applyProtection="0"/>
    <xf numFmtId="185" fontId="45" fillId="43" borderId="0" applyNumberFormat="0" applyBorder="0" applyAlignment="0" applyProtection="0"/>
    <xf numFmtId="0" fontId="45" fillId="44" borderId="0" applyNumberFormat="0" applyBorder="0" applyAlignment="0" applyProtection="0"/>
    <xf numFmtId="185" fontId="45" fillId="44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49" borderId="0" applyNumberFormat="0" applyBorder="0" applyAlignment="0" applyProtection="0"/>
    <xf numFmtId="185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5" fontId="45" fillId="50" borderId="0" applyNumberFormat="0" applyBorder="0" applyAlignment="0" applyProtection="0"/>
    <xf numFmtId="0" fontId="45" fillId="55" borderId="0" applyNumberFormat="0" applyBorder="0" applyAlignment="0" applyProtection="0"/>
    <xf numFmtId="185" fontId="45" fillId="55" borderId="0" applyNumberFormat="0" applyBorder="0" applyAlignment="0" applyProtection="0"/>
    <xf numFmtId="0" fontId="45" fillId="60" borderId="0" applyNumberFormat="0" applyBorder="0" applyAlignment="0" applyProtection="0"/>
    <xf numFmtId="185" fontId="45" fillId="60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66" borderId="0" applyNumberFormat="0" applyBorder="0" applyAlignment="0" applyProtection="0"/>
    <xf numFmtId="185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5" fontId="47" fillId="37" borderId="0" applyNumberFormat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0" fillId="71" borderId="17" applyNumberFormat="0" applyAlignment="0" applyProtection="0"/>
    <xf numFmtId="185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5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5" fontId="64" fillId="38" borderId="0" applyNumberFormat="0" applyBorder="0" applyAlignment="0" applyProtection="0"/>
    <xf numFmtId="0" fontId="67" fillId="0" borderId="23" applyNumberFormat="0" applyFill="0" applyAlignment="0" applyProtection="0"/>
    <xf numFmtId="185" fontId="67" fillId="0" borderId="23" applyNumberFormat="0" applyFill="0" applyAlignment="0" applyProtection="0"/>
    <xf numFmtId="0" fontId="68" fillId="0" borderId="24" applyNumberFormat="0" applyFill="0" applyAlignment="0" applyProtection="0"/>
    <xf numFmtId="185" fontId="68" fillId="0" borderId="24" applyNumberFormat="0" applyFill="0" applyAlignment="0" applyProtection="0"/>
    <xf numFmtId="0" fontId="69" fillId="0" borderId="25" applyNumberFormat="0" applyFill="0" applyAlignment="0" applyProtection="0"/>
    <xf numFmtId="185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5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5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41" fillId="0" borderId="0"/>
    <xf numFmtId="185" fontId="41" fillId="0" borderId="0"/>
    <xf numFmtId="0" fontId="41" fillId="0" borderId="0"/>
    <xf numFmtId="185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5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5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4" fontId="131" fillId="0" borderId="0" xfId="0" applyNumberFormat="1" applyFont="1" applyAlignment="1">
      <alignment horizontal="right" vertical="center"/>
    </xf>
    <xf numFmtId="164" fontId="132" fillId="0" borderId="0" xfId="0" applyNumberFormat="1" applyFont="1"/>
    <xf numFmtId="0" fontId="0" fillId="4" borderId="0" xfId="0" applyFill="1" applyBorder="1"/>
    <xf numFmtId="0" fontId="13" fillId="4" borderId="0" xfId="0" applyFont="1" applyFill="1" applyBorder="1"/>
    <xf numFmtId="187" fontId="134" fillId="0" borderId="0" xfId="0" applyNumberFormat="1" applyFont="1" applyFill="1" applyAlignment="1">
      <alignment horizontal="right" vertical="center"/>
    </xf>
    <xf numFmtId="187" fontId="133" fillId="0" borderId="0" xfId="0" applyNumberFormat="1" applyFont="1" applyFill="1" applyAlignment="1">
      <alignment horizontal="right" vertical="center"/>
    </xf>
    <xf numFmtId="164" fontId="135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4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10/Konsolidacja%20I%20p&#243;&#322;rocze%202010/hb9/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43R41RPY/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%202007/Konsolidacja%20IV%20kwarta&#322;%20%202007/Konsolidacja%20IV%20kwarta&#322;%202007%20(sumowanie)/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~1/mkaczmar/USTAWI~1/Temp/Katalog%20tymczasowy%202%20dla%20KonsolidacjaMSSF%20Beta1.zip/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Documents%20and%20Settings/mkaczmar/Ustawienia%20lokalne/Temporary%20Internet%20Files/Content.IE5/TJVZHD8E/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GTFR%20nowe%20druki%20I%20p&#243;&#322;rocze/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42"/>
  <sheetViews>
    <sheetView tabSelected="1" topLeftCell="A8" zoomScale="65" workbookViewId="0">
      <selection activeCell="N29" sqref="N29"/>
    </sheetView>
  </sheetViews>
  <sheetFormatPr defaultColWidth="8.81640625" defaultRowHeight="14.5"/>
  <cols>
    <col min="1" max="16384" width="8.8164062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" thickTop="1">
      <c r="B13" s="114"/>
      <c r="C13" s="114"/>
      <c r="D13" s="114"/>
      <c r="E13" s="115"/>
      <c r="F13" s="114"/>
      <c r="G13" s="115"/>
      <c r="H13" s="114"/>
      <c r="I13" s="114"/>
      <c r="J13" s="114"/>
      <c r="K13" s="114"/>
      <c r="L13" s="114"/>
      <c r="M13" s="114"/>
      <c r="N13" s="114"/>
    </row>
    <row r="14" spans="2:14">
      <c r="G14" s="74" t="s">
        <v>181</v>
      </c>
    </row>
    <row r="16" spans="2:14">
      <c r="B16" s="73" t="s">
        <v>182</v>
      </c>
      <c r="E16" s="69" t="s">
        <v>188</v>
      </c>
    </row>
    <row r="17" spans="2:7">
      <c r="B17" s="73" t="s">
        <v>183</v>
      </c>
      <c r="E17" s="69" t="s">
        <v>191</v>
      </c>
    </row>
    <row r="18" spans="2:7">
      <c r="B18" s="73" t="s">
        <v>184</v>
      </c>
      <c r="E18" s="69" t="s">
        <v>189</v>
      </c>
    </row>
    <row r="20" spans="2:7">
      <c r="B20" s="73" t="s">
        <v>185</v>
      </c>
      <c r="E20" s="69" t="s">
        <v>190</v>
      </c>
    </row>
    <row r="21" spans="2:7">
      <c r="B21" s="73" t="s">
        <v>186</v>
      </c>
      <c r="E21" s="69" t="s">
        <v>192</v>
      </c>
    </row>
    <row r="22" spans="2:7">
      <c r="B22" s="73" t="s">
        <v>187</v>
      </c>
      <c r="E22" s="69" t="s">
        <v>193</v>
      </c>
    </row>
    <row r="23" spans="2:7">
      <c r="B23" s="73"/>
    </row>
    <row r="24" spans="2:7">
      <c r="G24" s="74" t="s">
        <v>100</v>
      </c>
    </row>
    <row r="26" spans="2:7">
      <c r="B26" s="73" t="s">
        <v>94</v>
      </c>
      <c r="E26" s="69" t="s">
        <v>164</v>
      </c>
    </row>
    <row r="27" spans="2:7">
      <c r="B27" s="73" t="s">
        <v>96</v>
      </c>
      <c r="E27" s="69" t="s">
        <v>165</v>
      </c>
    </row>
    <row r="28" spans="2:7">
      <c r="B28" s="73" t="s">
        <v>97</v>
      </c>
      <c r="E28" s="69" t="s">
        <v>166</v>
      </c>
    </row>
    <row r="30" spans="2:7">
      <c r="B30" s="73" t="s">
        <v>95</v>
      </c>
      <c r="E30" s="69" t="s">
        <v>167</v>
      </c>
    </row>
    <row r="31" spans="2:7">
      <c r="B31" s="73" t="s">
        <v>98</v>
      </c>
      <c r="E31" s="69" t="s">
        <v>168</v>
      </c>
    </row>
    <row r="32" spans="2:7">
      <c r="B32" s="73" t="s">
        <v>99</v>
      </c>
      <c r="E32" s="69" t="s">
        <v>169</v>
      </c>
    </row>
    <row r="34" spans="2:7">
      <c r="G34" s="74" t="s">
        <v>101</v>
      </c>
    </row>
    <row r="36" spans="2:7">
      <c r="B36" s="73" t="s">
        <v>102</v>
      </c>
      <c r="E36" s="69" t="s">
        <v>153</v>
      </c>
    </row>
    <row r="37" spans="2:7">
      <c r="B37" s="73" t="s">
        <v>103</v>
      </c>
      <c r="E37" s="69" t="s">
        <v>120</v>
      </c>
    </row>
    <row r="38" spans="2:7">
      <c r="B38" s="73" t="s">
        <v>104</v>
      </c>
      <c r="E38" s="69" t="s">
        <v>121</v>
      </c>
    </row>
    <row r="40" spans="2:7">
      <c r="B40" s="73" t="s">
        <v>105</v>
      </c>
      <c r="E40" s="69" t="s">
        <v>154</v>
      </c>
    </row>
    <row r="41" spans="2:7">
      <c r="B41" s="73" t="s">
        <v>106</v>
      </c>
      <c r="E41" s="69" t="s">
        <v>122</v>
      </c>
    </row>
    <row r="42" spans="2:7">
      <c r="B42" s="73" t="s">
        <v>107</v>
      </c>
      <c r="E42" s="69" t="s">
        <v>123</v>
      </c>
    </row>
  </sheetData>
  <hyperlinks>
    <hyperlink ref="B26" location="'Voxel Grupa P&amp;L 2018'!A1" display="Grupa P&amp;L 2018"/>
    <hyperlink ref="B36" location="'Voxel Grupa P&amp;L 2017'!A1" display="Grupa P&amp;L 2017"/>
    <hyperlink ref="B37" location="'Voxel Grupa BS 2017'!A1" display="Grupa BS 2017"/>
    <hyperlink ref="B38" location="'Voxel Grupa CF 2017'!A1" display="Grupa CF 2017"/>
    <hyperlink ref="B40" location="'Voxel P&amp;L 2017'!A1" display="Voxel P&amp;L 2017"/>
    <hyperlink ref="B41" location="'Voxel BS 2017'!A1" display="Voxel BS 2017"/>
    <hyperlink ref="B42" location="'Voxel CF 2017'!A1" display="Voxel CF 2017"/>
    <hyperlink ref="B30" location="'Voxel P&amp;L 2018'!A1" display="Voxel P&amp;L 2018"/>
    <hyperlink ref="B27" location="'Voxel Grupa BS 2018'!A1" display="Grupa BS 2018"/>
    <hyperlink ref="B31" location="'Voxel BS 2018'!A1" display="Voxel BS 2018"/>
    <hyperlink ref="B28" location="'Voxel Grupa CF 2018'!A1" display="Grupa CF 2018"/>
    <hyperlink ref="B32" location="'Voxel CF 2018'!A1" display="Voxel CF 2018"/>
    <hyperlink ref="B20" location="'Voxel P&amp;L 2019'!A1" display="Voxel P&amp;L 2019"/>
    <hyperlink ref="B17" location="'Voxel Grupa BS 2019'!A1" display="Grupa BS 2019"/>
    <hyperlink ref="B21" location="'Voxel BS 2019'!A1" display="Voxel BS 2019"/>
    <hyperlink ref="B18" location="'Voxel Grupa CF 2019'!A1" display="Grupa CF 2019"/>
    <hyperlink ref="B22" location="'Voxel CF 2019'!A1" display="Voxel CF 2019"/>
    <hyperlink ref="B16" location="'Voxel Grupa P&amp;L 2019'!A1" display="Grupa P&amp;L 2019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9.7265625" style="5" bestFit="1" customWidth="1"/>
    <col min="2" max="4" width="20.54296875" style="11" customWidth="1"/>
    <col min="5" max="5" width="22.26953125" style="11" customWidth="1"/>
    <col min="6" max="6" width="18.7265625" style="5" customWidth="1"/>
    <col min="7" max="7" width="20.453125" style="5" customWidth="1"/>
    <col min="8" max="8" width="17.81640625" style="5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6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40.7265625" style="69" customWidth="1"/>
    <col min="2" max="2" width="19.1796875" style="69" customWidth="1"/>
    <col min="3" max="3" width="19" style="69" customWidth="1"/>
    <col min="4" max="4" width="19.7265625" style="69" customWidth="1"/>
    <col min="5" max="6" width="19.26953125" style="69" bestFit="1" customWidth="1"/>
    <col min="7" max="7" width="19.1796875" style="69" customWidth="1"/>
    <col min="8" max="8" width="18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4.81640625" style="11" bestFit="1" customWidth="1"/>
    <col min="5" max="5" width="18.1796875" style="5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0.54296875" style="1" customWidth="1"/>
    <col min="2" max="4" width="20.54296875" style="38" customWidth="1"/>
    <col min="5" max="6" width="19.26953125" style="1" bestFit="1" customWidth="1"/>
    <col min="7" max="7" width="19.26953125" style="1" customWidth="1"/>
    <col min="8" max="8" width="19.1796875" style="1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6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53125" defaultRowHeight="13"/>
  <cols>
    <col min="1" max="1" width="43.26953125" style="5" customWidth="1"/>
    <col min="2" max="3" width="21.1796875" style="11" customWidth="1"/>
    <col min="4" max="4" width="19.81640625" style="11" customWidth="1"/>
    <col min="5" max="6" width="22.26953125" style="11" customWidth="1"/>
    <col min="7" max="7" width="20.7265625" style="11" customWidth="1"/>
    <col min="8" max="8" width="19.54296875" style="11" customWidth="1"/>
    <col min="9" max="16384" width="10.453125" style="5"/>
  </cols>
  <sheetData>
    <row r="1" spans="1:8" ht="15.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3.81640625" style="1" customWidth="1"/>
    <col min="2" max="3" width="15.453125" style="15" customWidth="1"/>
    <col min="4" max="4" width="15" style="15" bestFit="1" customWidth="1"/>
    <col min="5" max="5" width="15.453125" style="15" customWidth="1"/>
    <col min="6" max="6" width="9.1796875" style="1" customWidth="1"/>
    <col min="7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19.453125" style="11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3"/>
  <cols>
    <col min="1" max="1" width="42" style="5" customWidth="1"/>
    <col min="2" max="7" width="19.453125" style="8" customWidth="1"/>
    <col min="8" max="8" width="20.54296875" style="8" customWidth="1"/>
    <col min="9" max="16384" width="9.1796875" style="5"/>
  </cols>
  <sheetData>
    <row r="1" spans="1:8" ht="15.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6" style="5" customWidth="1"/>
    <col min="2" max="5" width="16.72656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6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499984740745262"/>
  </sheetPr>
  <dimension ref="A1:C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C20" sqref="C20"/>
    </sheetView>
  </sheetViews>
  <sheetFormatPr defaultColWidth="8.81640625" defaultRowHeight="14.5"/>
  <cols>
    <col min="1" max="1" width="39.26953125" style="69" customWidth="1"/>
    <col min="2" max="3" width="19.1796875" style="69" customWidth="1"/>
    <col min="4" max="16384" width="8.81640625" style="69"/>
  </cols>
  <sheetData>
    <row r="1" spans="1:3" ht="15.5">
      <c r="A1" s="82" t="s">
        <v>0</v>
      </c>
      <c r="B1" s="84"/>
      <c r="C1" s="84"/>
    </row>
    <row r="2" spans="1:3">
      <c r="A2" s="83"/>
      <c r="B2" s="118" t="s">
        <v>195</v>
      </c>
      <c r="C2" s="118" t="s">
        <v>196</v>
      </c>
    </row>
    <row r="3" spans="1:3">
      <c r="A3" s="83"/>
      <c r="B3" s="75" t="s">
        <v>194</v>
      </c>
      <c r="C3" s="75" t="s">
        <v>125</v>
      </c>
    </row>
    <row r="4" spans="1:3" ht="29.5" customHeight="1">
      <c r="A4" s="78" t="s">
        <v>18</v>
      </c>
      <c r="B4" s="75" t="s">
        <v>174</v>
      </c>
      <c r="C4" s="75" t="s">
        <v>126</v>
      </c>
    </row>
    <row r="5" spans="1:3">
      <c r="A5" s="85" t="s">
        <v>1</v>
      </c>
      <c r="B5" s="86"/>
      <c r="C5" s="86"/>
    </row>
    <row r="6" spans="1:3">
      <c r="A6" s="87" t="s">
        <v>2</v>
      </c>
      <c r="B6" s="88">
        <v>49092.2</v>
      </c>
      <c r="C6" s="88">
        <v>32561.5</v>
      </c>
    </row>
    <row r="7" spans="1:3">
      <c r="A7" s="87" t="s">
        <v>3</v>
      </c>
      <c r="B7" s="88">
        <v>-36113.899999999994</v>
      </c>
      <c r="C7" s="88">
        <v>-23458.9</v>
      </c>
    </row>
    <row r="8" spans="1:3">
      <c r="A8" s="94" t="s">
        <v>4</v>
      </c>
      <c r="B8" s="95">
        <f>B6+B7</f>
        <v>12978.300000000003</v>
      </c>
      <c r="C8" s="95">
        <f>C6+C7</f>
        <v>9102.5999999999985</v>
      </c>
    </row>
    <row r="9" spans="1:3">
      <c r="A9" s="87" t="s">
        <v>5</v>
      </c>
      <c r="B9" s="88">
        <v>620.20000000000005</v>
      </c>
      <c r="C9" s="88">
        <v>564.70000000000005</v>
      </c>
    </row>
    <row r="10" spans="1:3">
      <c r="A10" s="87" t="s">
        <v>6</v>
      </c>
      <c r="B10" s="88">
        <v>-534.70000000000005</v>
      </c>
      <c r="C10" s="88">
        <v>-473.8</v>
      </c>
    </row>
    <row r="11" spans="1:3">
      <c r="A11" s="87" t="s">
        <v>7</v>
      </c>
      <c r="B11" s="88">
        <v>-5249.2000000000007</v>
      </c>
      <c r="C11" s="88">
        <v>-3792.7</v>
      </c>
    </row>
    <row r="12" spans="1:3">
      <c r="A12" s="87" t="s">
        <v>8</v>
      </c>
      <c r="B12" s="88">
        <v>-398.7</v>
      </c>
      <c r="C12" s="88">
        <v>-134</v>
      </c>
    </row>
    <row r="13" spans="1:3">
      <c r="A13" s="96" t="s">
        <v>9</v>
      </c>
      <c r="B13" s="97">
        <f>SUM(B8:B12)</f>
        <v>7415.9000000000024</v>
      </c>
      <c r="C13" s="97">
        <f>SUM(C8:C12)</f>
        <v>5266.8</v>
      </c>
    </row>
    <row r="14" spans="1:3">
      <c r="A14" s="87" t="s">
        <v>10</v>
      </c>
      <c r="B14" s="88">
        <v>18.2</v>
      </c>
      <c r="C14" s="88">
        <v>92.699999999999989</v>
      </c>
    </row>
    <row r="15" spans="1:3">
      <c r="A15" s="87" t="s">
        <v>11</v>
      </c>
      <c r="B15" s="88">
        <v>-1282.3</v>
      </c>
      <c r="C15" s="88">
        <v>-717</v>
      </c>
    </row>
    <row r="16" spans="1:3">
      <c r="A16" s="87" t="s">
        <v>128</v>
      </c>
      <c r="B16" s="88">
        <v>0</v>
      </c>
      <c r="C16" s="88">
        <v>170.4</v>
      </c>
    </row>
    <row r="17" spans="1:3">
      <c r="A17" s="22" t="s">
        <v>12</v>
      </c>
      <c r="B17" s="23">
        <f>SUM(B13:B16)</f>
        <v>6151.800000000002</v>
      </c>
      <c r="C17" s="23">
        <f>SUM(C13:C16)</f>
        <v>4812.8999999999996</v>
      </c>
    </row>
    <row r="18" spans="1:3">
      <c r="A18" s="87" t="s">
        <v>13</v>
      </c>
      <c r="B18" s="88">
        <v>-1189.3</v>
      </c>
      <c r="C18" s="88">
        <v>-920.5</v>
      </c>
    </row>
    <row r="19" spans="1:3">
      <c r="A19" s="19" t="s">
        <v>14</v>
      </c>
      <c r="B19" s="46">
        <f>B17+B18</f>
        <v>4962.5000000000018</v>
      </c>
      <c r="C19" s="46">
        <f>C17+C18</f>
        <v>3892.3999999999996</v>
      </c>
    </row>
    <row r="20" spans="1:3">
      <c r="A20" s="85" t="s">
        <v>15</v>
      </c>
      <c r="B20" s="90" t="s">
        <v>143</v>
      </c>
      <c r="C20" s="90" t="s">
        <v>143</v>
      </c>
    </row>
    <row r="21" spans="1:3">
      <c r="A21" s="85" t="s">
        <v>16</v>
      </c>
      <c r="B21" s="90" t="s">
        <v>143</v>
      </c>
      <c r="C21" s="90" t="s">
        <v>143</v>
      </c>
    </row>
    <row r="22" spans="1:3">
      <c r="A22" s="96" t="s">
        <v>138</v>
      </c>
      <c r="B22" s="97">
        <f>SUM(B19,B21)</f>
        <v>4962.5000000000018</v>
      </c>
      <c r="C22" s="97">
        <f>SUM(C19,C21)</f>
        <v>3892.3999999999996</v>
      </c>
    </row>
    <row r="23" spans="1:3">
      <c r="A23" s="89"/>
      <c r="B23" s="84"/>
      <c r="C23" s="84"/>
    </row>
    <row r="24" spans="1:3">
      <c r="A24" s="85" t="s">
        <v>58</v>
      </c>
      <c r="B24" s="92">
        <f>'Voxel Grupa CF 2019'!B8</f>
        <v>5388.6</v>
      </c>
      <c r="C24" s="92">
        <f>'Voxel Grupa CF 2018'!C8</f>
        <v>3515.7000000000003</v>
      </c>
    </row>
    <row r="25" spans="1:3">
      <c r="A25" s="96" t="s">
        <v>139</v>
      </c>
      <c r="B25" s="98">
        <f>B13+B24</f>
        <v>12804.500000000004</v>
      </c>
      <c r="C25" s="98">
        <v>8755.9</v>
      </c>
    </row>
    <row r="26" spans="1:3">
      <c r="B26" s="109"/>
      <c r="C26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499984740745262"/>
  </sheetPr>
  <dimension ref="A1:D60"/>
  <sheetViews>
    <sheetView showGridLines="0" zoomScale="90" zoomScaleNormal="90" workbookViewId="0">
      <pane xSplit="1" ySplit="3" topLeftCell="B4" activePane="bottomRight" state="frozen"/>
      <selection activeCell="B25" sqref="B25"/>
      <selection pane="topRight" activeCell="B25" sqref="B25"/>
      <selection pane="bottomLeft" activeCell="B25" sqref="B25"/>
      <selection pane="bottomRight" activeCell="B2" sqref="B2:D2"/>
    </sheetView>
  </sheetViews>
  <sheetFormatPr defaultColWidth="9.1796875" defaultRowHeight="13"/>
  <cols>
    <col min="1" max="1" width="56.7265625" style="1" customWidth="1"/>
    <col min="2" max="4" width="16.26953125" style="15" customWidth="1"/>
    <col min="5" max="16384" width="9.1796875" style="1"/>
  </cols>
  <sheetData>
    <row r="1" spans="1:4" ht="15.5">
      <c r="A1" s="48" t="s">
        <v>19</v>
      </c>
    </row>
    <row r="2" spans="1:4">
      <c r="A2" s="49"/>
      <c r="B2" s="118" t="s">
        <v>195</v>
      </c>
      <c r="C2" s="118" t="s">
        <v>195</v>
      </c>
      <c r="D2" s="118" t="s">
        <v>196</v>
      </c>
    </row>
    <row r="3" spans="1:4" ht="26">
      <c r="A3" s="80" t="s">
        <v>18</v>
      </c>
      <c r="B3" s="76" t="s">
        <v>176</v>
      </c>
      <c r="C3" s="76" t="s">
        <v>175</v>
      </c>
      <c r="D3" s="76" t="s">
        <v>197</v>
      </c>
    </row>
    <row r="4" spans="1:4">
      <c r="A4" s="14" t="s">
        <v>20</v>
      </c>
      <c r="B4" s="1"/>
      <c r="C4" s="1"/>
      <c r="D4" s="1"/>
    </row>
    <row r="5" spans="1:4">
      <c r="A5" s="50" t="s">
        <v>21</v>
      </c>
      <c r="B5" s="51"/>
      <c r="C5" s="51"/>
      <c r="D5" s="51"/>
    </row>
    <row r="6" spans="1:4">
      <c r="A6" s="16" t="s">
        <v>22</v>
      </c>
      <c r="B6" s="58">
        <v>161143.9</v>
      </c>
      <c r="C6" s="58">
        <v>158052.1</v>
      </c>
      <c r="D6" s="58">
        <v>123126</v>
      </c>
    </row>
    <row r="7" spans="1:4">
      <c r="A7" s="16" t="s">
        <v>131</v>
      </c>
      <c r="B7" s="58">
        <v>7882.6</v>
      </c>
      <c r="C7" s="58">
        <v>7749.1</v>
      </c>
      <c r="D7" s="58">
        <v>8110.7</v>
      </c>
    </row>
    <row r="8" spans="1:4">
      <c r="A8" s="52" t="s">
        <v>24</v>
      </c>
      <c r="B8" s="58">
        <v>59369.2</v>
      </c>
      <c r="C8" s="58">
        <v>59369.2</v>
      </c>
      <c r="D8" s="58">
        <v>39421.599999999999</v>
      </c>
    </row>
    <row r="9" spans="1:4" ht="26">
      <c r="A9" s="52" t="s">
        <v>129</v>
      </c>
      <c r="B9" s="58" t="s">
        <v>178</v>
      </c>
      <c r="C9" s="58" t="s">
        <v>178</v>
      </c>
      <c r="D9" s="58">
        <v>5972.5</v>
      </c>
    </row>
    <row r="10" spans="1:4">
      <c r="A10" s="16" t="s">
        <v>53</v>
      </c>
      <c r="B10" s="58">
        <v>2239.6999999999998</v>
      </c>
      <c r="C10" s="58">
        <v>2248.4</v>
      </c>
      <c r="D10" s="58">
        <v>31.2</v>
      </c>
    </row>
    <row r="11" spans="1:4">
      <c r="A11" s="16" t="s">
        <v>25</v>
      </c>
      <c r="B11" s="58">
        <v>147.1</v>
      </c>
      <c r="C11" s="58">
        <v>111</v>
      </c>
      <c r="D11" s="58">
        <v>359.4</v>
      </c>
    </row>
    <row r="12" spans="1:4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177021.40000000002</v>
      </c>
    </row>
    <row r="13" spans="1:4">
      <c r="B13" s="60"/>
      <c r="C13" s="60"/>
      <c r="D13" s="60"/>
    </row>
    <row r="14" spans="1:4">
      <c r="A14" s="50" t="s">
        <v>26</v>
      </c>
      <c r="B14" s="51"/>
      <c r="C14" s="51"/>
      <c r="D14" s="51"/>
    </row>
    <row r="15" spans="1:4">
      <c r="A15" s="16" t="s">
        <v>27</v>
      </c>
      <c r="B15" s="58">
        <v>6311.4</v>
      </c>
      <c r="C15" s="58">
        <v>7042.6</v>
      </c>
      <c r="D15" s="58">
        <v>5201.7</v>
      </c>
    </row>
    <row r="16" spans="1:4">
      <c r="A16" s="16" t="s">
        <v>28</v>
      </c>
      <c r="B16" s="58">
        <v>48234.9</v>
      </c>
      <c r="C16" s="58">
        <v>48183.199999999997</v>
      </c>
      <c r="D16" s="58">
        <v>34017.800000000003</v>
      </c>
    </row>
    <row r="17" spans="1:4">
      <c r="A17" s="16" t="s">
        <v>29</v>
      </c>
      <c r="B17" s="58" t="s">
        <v>178</v>
      </c>
      <c r="C17" s="58" t="s">
        <v>178</v>
      </c>
      <c r="D17" s="58" t="s">
        <v>178</v>
      </c>
    </row>
    <row r="18" spans="1:4">
      <c r="A18" s="16" t="s">
        <v>30</v>
      </c>
      <c r="B18" s="58">
        <v>14215.6</v>
      </c>
      <c r="C18" s="58">
        <v>15326.6</v>
      </c>
      <c r="D18" s="58">
        <v>2723.2</v>
      </c>
    </row>
    <row r="19" spans="1:4">
      <c r="A19" s="16" t="s">
        <v>31</v>
      </c>
      <c r="B19" s="58">
        <v>7565.4</v>
      </c>
      <c r="C19" s="58">
        <v>5700.4</v>
      </c>
      <c r="D19" s="58">
        <v>9185.2999999999993</v>
      </c>
    </row>
    <row r="20" spans="1:4">
      <c r="A20" s="53"/>
      <c r="B20" s="59">
        <f>SUM(B15:B19)</f>
        <v>76327.3</v>
      </c>
      <c r="C20" s="59">
        <f>SUM(C15:C19)</f>
        <v>76252.799999999988</v>
      </c>
      <c r="D20" s="59">
        <f>SUM(D15:D19)</f>
        <v>51128</v>
      </c>
    </row>
    <row r="21" spans="1:4">
      <c r="A21" s="53"/>
      <c r="B21" s="59"/>
      <c r="C21" s="59"/>
      <c r="D21" s="59"/>
    </row>
    <row r="22" spans="1:4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228149.40000000002</v>
      </c>
    </row>
    <row r="24" spans="1:4">
      <c r="A24" s="14" t="s">
        <v>33</v>
      </c>
    </row>
    <row r="25" spans="1:4">
      <c r="A25" s="50" t="s">
        <v>34</v>
      </c>
      <c r="B25" s="51"/>
      <c r="C25" s="51"/>
      <c r="D25" s="51"/>
    </row>
    <row r="26" spans="1:4">
      <c r="A26" s="16" t="s">
        <v>35</v>
      </c>
      <c r="B26" s="58">
        <v>10502.6</v>
      </c>
      <c r="C26" s="58">
        <v>10502.6</v>
      </c>
      <c r="D26" s="58">
        <v>10502.6</v>
      </c>
    </row>
    <row r="27" spans="1:4">
      <c r="A27" s="52" t="s">
        <v>36</v>
      </c>
      <c r="B27" s="58">
        <v>88860.800000000003</v>
      </c>
      <c r="C27" s="58">
        <v>88860.800000000003</v>
      </c>
      <c r="D27" s="58">
        <v>88860.800000000003</v>
      </c>
    </row>
    <row r="28" spans="1:4">
      <c r="A28" s="16" t="s">
        <v>37</v>
      </c>
      <c r="B28" s="58" t="s">
        <v>178</v>
      </c>
      <c r="C28" s="58" t="s">
        <v>178</v>
      </c>
      <c r="D28" s="58" t="s">
        <v>178</v>
      </c>
    </row>
    <row r="29" spans="1:4">
      <c r="A29" s="16" t="s">
        <v>38</v>
      </c>
      <c r="B29" s="58">
        <v>43794.9</v>
      </c>
      <c r="C29" s="58">
        <v>48757.4</v>
      </c>
      <c r="D29" s="58">
        <v>34815.699999999997</v>
      </c>
    </row>
    <row r="30" spans="1:4">
      <c r="A30" s="14" t="s">
        <v>39</v>
      </c>
      <c r="B30" s="58">
        <v>94.2</v>
      </c>
      <c r="C30" s="58">
        <v>94.2</v>
      </c>
      <c r="D30" s="58">
        <v>172.1</v>
      </c>
    </row>
    <row r="31" spans="1:4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134351.20000000001</v>
      </c>
    </row>
    <row r="33" spans="1:4">
      <c r="A33" s="50" t="s">
        <v>41</v>
      </c>
      <c r="B33" s="51"/>
      <c r="C33" s="51"/>
      <c r="D33" s="51"/>
    </row>
    <row r="34" spans="1:4">
      <c r="A34" s="16" t="s">
        <v>42</v>
      </c>
      <c r="B34" s="58">
        <v>19194.8</v>
      </c>
      <c r="C34" s="58">
        <v>19664.599999999999</v>
      </c>
      <c r="D34" s="58">
        <v>10417.9</v>
      </c>
    </row>
    <row r="35" spans="1:4">
      <c r="A35" s="52" t="s">
        <v>43</v>
      </c>
      <c r="B35" s="58">
        <v>34751.199999999997</v>
      </c>
      <c r="C35" s="58">
        <v>34795.1</v>
      </c>
      <c r="D35" s="58">
        <v>9984.7000000000007</v>
      </c>
    </row>
    <row r="36" spans="1:4">
      <c r="A36" s="52" t="s">
        <v>142</v>
      </c>
      <c r="B36" s="58">
        <v>21565</v>
      </c>
      <c r="C36" s="58">
        <v>20526.2</v>
      </c>
      <c r="D36" s="58">
        <v>2554.3894599999999</v>
      </c>
    </row>
    <row r="37" spans="1:4">
      <c r="A37" s="52" t="s">
        <v>44</v>
      </c>
      <c r="B37" s="58">
        <v>11356.6</v>
      </c>
      <c r="C37" s="58">
        <v>12062.7</v>
      </c>
      <c r="D37" s="58">
        <v>10176.299999999999</v>
      </c>
    </row>
    <row r="38" spans="1:4">
      <c r="A38" s="16" t="s">
        <v>45</v>
      </c>
      <c r="B38" s="58">
        <v>1555</v>
      </c>
      <c r="C38" s="58">
        <v>1555</v>
      </c>
      <c r="D38" s="58">
        <v>156</v>
      </c>
    </row>
    <row r="39" spans="1:4">
      <c r="A39" s="16" t="s">
        <v>46</v>
      </c>
      <c r="B39" s="58" t="s">
        <v>178</v>
      </c>
      <c r="C39" s="58" t="s">
        <v>178</v>
      </c>
      <c r="D39" s="58">
        <v>192.21054000000004</v>
      </c>
    </row>
    <row r="40" spans="1:4">
      <c r="A40" s="16" t="s">
        <v>47</v>
      </c>
      <c r="B40" s="58">
        <v>15967.7</v>
      </c>
      <c r="C40" s="58">
        <v>15512.3</v>
      </c>
      <c r="D40" s="58">
        <v>16954</v>
      </c>
    </row>
    <row r="41" spans="1:4">
      <c r="A41" s="53"/>
      <c r="B41" s="59">
        <f>SUM(B34:B40)</f>
        <v>104390.3</v>
      </c>
      <c r="C41" s="59">
        <f>SUM(C34:C40)</f>
        <v>104115.9</v>
      </c>
      <c r="D41" s="59">
        <f>SUM(D34:D40)</f>
        <v>50435.5</v>
      </c>
    </row>
    <row r="42" spans="1:4">
      <c r="B42" s="60"/>
      <c r="C42" s="60"/>
      <c r="D42" s="60"/>
    </row>
    <row r="43" spans="1:4">
      <c r="A43" s="50" t="s">
        <v>48</v>
      </c>
      <c r="B43" s="51"/>
      <c r="C43" s="51"/>
      <c r="D43" s="51"/>
    </row>
    <row r="44" spans="1:4">
      <c r="A44" s="16" t="s">
        <v>49</v>
      </c>
      <c r="B44" s="58">
        <v>5717</v>
      </c>
      <c r="C44" s="58">
        <v>11920.2</v>
      </c>
      <c r="D44" s="58">
        <v>9719.2000000000007</v>
      </c>
    </row>
    <row r="45" spans="1:4">
      <c r="A45" s="52" t="s">
        <v>43</v>
      </c>
      <c r="B45" s="58">
        <v>789.5</v>
      </c>
      <c r="C45" s="58">
        <v>269</v>
      </c>
      <c r="D45" s="58">
        <v>10212.799999999999</v>
      </c>
    </row>
    <row r="46" spans="1:4">
      <c r="A46" s="52" t="s">
        <v>142</v>
      </c>
      <c r="B46" s="58">
        <v>6241.4</v>
      </c>
      <c r="C46" s="58">
        <v>6015.2999999999993</v>
      </c>
      <c r="D46" s="58">
        <v>1161.0783099999999</v>
      </c>
    </row>
    <row r="47" spans="1:4">
      <c r="A47" s="16" t="s">
        <v>45</v>
      </c>
      <c r="B47" s="58">
        <v>3647</v>
      </c>
      <c r="C47" s="58">
        <v>4018</v>
      </c>
      <c r="D47" s="58">
        <v>2094.4</v>
      </c>
    </row>
    <row r="48" spans="1:4">
      <c r="A48" s="16" t="s">
        <v>46</v>
      </c>
      <c r="B48" s="58">
        <v>37181.4</v>
      </c>
      <c r="C48" s="58">
        <v>23695.600000000002</v>
      </c>
      <c r="D48" s="58">
        <v>15475.621689999998</v>
      </c>
    </row>
    <row r="49" spans="1:4">
      <c r="A49" s="16" t="s">
        <v>50</v>
      </c>
      <c r="B49" s="58">
        <v>1328.2</v>
      </c>
      <c r="C49" s="58">
        <v>970.1</v>
      </c>
      <c r="D49" s="58">
        <v>1221.0999999999999</v>
      </c>
    </row>
    <row r="50" spans="1:4">
      <c r="A50" s="16" t="s">
        <v>47</v>
      </c>
      <c r="B50" s="58">
        <v>4562.5</v>
      </c>
      <c r="C50" s="58">
        <v>4563.5</v>
      </c>
      <c r="D50" s="58">
        <v>3478.5</v>
      </c>
    </row>
    <row r="51" spans="1:4">
      <c r="A51" s="53"/>
      <c r="B51" s="59">
        <f>SUM(B44:B50)</f>
        <v>59467</v>
      </c>
      <c r="C51" s="59">
        <f>SUM(C44:C50)</f>
        <v>51451.700000000004</v>
      </c>
      <c r="D51" s="59">
        <f>SUM(D44:D50)</f>
        <v>43362.7</v>
      </c>
    </row>
    <row r="53" spans="1:4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93798.2</v>
      </c>
    </row>
    <row r="55" spans="1:4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228149.40000000002</v>
      </c>
    </row>
    <row r="56" spans="1:4">
      <c r="A56" s="100" t="s">
        <v>177</v>
      </c>
    </row>
    <row r="57" spans="1:4">
      <c r="B57" s="113">
        <f>B55-B22</f>
        <v>0</v>
      </c>
      <c r="C57" s="113">
        <f t="shared" ref="C57" si="0">C55-C22</f>
        <v>0</v>
      </c>
      <c r="D57" s="113">
        <f>D55-D22</f>
        <v>0</v>
      </c>
    </row>
    <row r="58" spans="1:4">
      <c r="A58" s="100"/>
      <c r="B58" s="104"/>
      <c r="C58" s="104"/>
    </row>
    <row r="60" spans="1:4">
      <c r="D60" s="1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499984740745262"/>
  </sheetPr>
  <dimension ref="A1:C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C2"/>
    </sheetView>
  </sheetViews>
  <sheetFormatPr defaultColWidth="9.1796875" defaultRowHeight="13"/>
  <cols>
    <col min="1" max="1" width="69.7265625" style="5" bestFit="1" customWidth="1"/>
    <col min="2" max="3" width="20.54296875" style="11" customWidth="1"/>
    <col min="4" max="16384" width="9.1796875" style="5"/>
  </cols>
  <sheetData>
    <row r="1" spans="1:3" ht="15.5">
      <c r="A1" s="61" t="s">
        <v>54</v>
      </c>
    </row>
    <row r="2" spans="1:3">
      <c r="B2" s="118" t="s">
        <v>195</v>
      </c>
      <c r="C2" s="118" t="s">
        <v>196</v>
      </c>
    </row>
    <row r="3" spans="1:3">
      <c r="B3" s="75" t="s">
        <v>194</v>
      </c>
      <c r="C3" s="75" t="s">
        <v>125</v>
      </c>
    </row>
    <row r="4" spans="1:3" ht="26">
      <c r="A4" s="78" t="s">
        <v>18</v>
      </c>
      <c r="B4" s="75" t="s">
        <v>174</v>
      </c>
      <c r="C4" s="75" t="s">
        <v>126</v>
      </c>
    </row>
    <row r="5" spans="1:3">
      <c r="A5" s="30" t="s">
        <v>55</v>
      </c>
    </row>
    <row r="6" spans="1:3">
      <c r="A6" s="5" t="s">
        <v>56</v>
      </c>
      <c r="B6" s="11">
        <v>6151.800000000002</v>
      </c>
      <c r="C6" s="11">
        <v>4812.8999999999996</v>
      </c>
    </row>
    <row r="7" spans="1:3">
      <c r="A7" s="30" t="s">
        <v>57</v>
      </c>
    </row>
    <row r="8" spans="1:3">
      <c r="A8" s="5" t="s">
        <v>58</v>
      </c>
      <c r="B8" s="11">
        <v>5388.6</v>
      </c>
      <c r="C8" s="11">
        <v>3489.1</v>
      </c>
    </row>
    <row r="9" spans="1:3">
      <c r="A9" s="5" t="s">
        <v>59</v>
      </c>
      <c r="B9" s="11">
        <v>0</v>
      </c>
      <c r="C9" s="11">
        <v>1.1000000000000001</v>
      </c>
    </row>
    <row r="10" spans="1:3">
      <c r="A10" s="5" t="s">
        <v>60</v>
      </c>
      <c r="B10" s="11">
        <v>1105</v>
      </c>
      <c r="C10" s="11">
        <v>410.7</v>
      </c>
    </row>
    <row r="11" spans="1:3">
      <c r="A11" s="5" t="s">
        <v>61</v>
      </c>
      <c r="B11" s="11">
        <v>371</v>
      </c>
      <c r="C11" s="11">
        <v>-247.3</v>
      </c>
    </row>
    <row r="12" spans="1:3">
      <c r="A12" s="5" t="s">
        <v>62</v>
      </c>
      <c r="B12" s="11">
        <v>-731.2</v>
      </c>
      <c r="C12" s="11">
        <v>-429.4</v>
      </c>
    </row>
    <row r="13" spans="1:3">
      <c r="A13" s="3" t="s">
        <v>63</v>
      </c>
      <c r="B13" s="11">
        <v>87.7</v>
      </c>
      <c r="C13" s="11">
        <v>-34.6</v>
      </c>
    </row>
    <row r="14" spans="1:3">
      <c r="A14" s="3" t="s">
        <v>64</v>
      </c>
      <c r="B14" s="11">
        <v>-7034.3</v>
      </c>
      <c r="C14" s="11">
        <v>-11088.8</v>
      </c>
    </row>
    <row r="15" spans="1:3">
      <c r="A15" s="3" t="s">
        <v>65</v>
      </c>
      <c r="B15" s="11">
        <v>-454.4</v>
      </c>
      <c r="C15" s="11">
        <v>-1.3</v>
      </c>
    </row>
    <row r="16" spans="1:3">
      <c r="A16" s="5" t="s">
        <v>66</v>
      </c>
      <c r="B16" s="11">
        <v>-849.9</v>
      </c>
      <c r="C16" s="11">
        <v>-348.9</v>
      </c>
    </row>
    <row r="17" spans="1:3">
      <c r="A17" s="5" t="s">
        <v>88</v>
      </c>
      <c r="B17" s="11">
        <v>44.6</v>
      </c>
      <c r="C17" s="119" t="s">
        <v>178</v>
      </c>
    </row>
    <row r="18" spans="1:3">
      <c r="A18" s="28" t="s">
        <v>67</v>
      </c>
      <c r="B18" s="29">
        <f t="shared" ref="B18:C18" si="0">SUM(B6:B17)</f>
        <v>4078.9000000000015</v>
      </c>
      <c r="C18" s="29">
        <f t="shared" si="0"/>
        <v>-3436.4999999999977</v>
      </c>
    </row>
    <row r="19" spans="1:3">
      <c r="A19" s="30" t="s">
        <v>68</v>
      </c>
    </row>
    <row r="20" spans="1:3">
      <c r="A20" s="3" t="s">
        <v>144</v>
      </c>
      <c r="B20" s="11">
        <v>-1800.7</v>
      </c>
      <c r="C20" s="11">
        <v>-711.4</v>
      </c>
    </row>
    <row r="21" spans="1:3">
      <c r="A21" s="3" t="s">
        <v>145</v>
      </c>
      <c r="B21" s="11">
        <v>-6704.8</v>
      </c>
      <c r="C21" s="119" t="s">
        <v>178</v>
      </c>
    </row>
    <row r="22" spans="1:3">
      <c r="A22" s="3" t="s">
        <v>133</v>
      </c>
      <c r="B22" s="119" t="s">
        <v>178</v>
      </c>
      <c r="C22" s="11">
        <v>6.4</v>
      </c>
    </row>
    <row r="23" spans="1:3">
      <c r="A23" s="5" t="s">
        <v>69</v>
      </c>
      <c r="B23" s="11">
        <v>22.2</v>
      </c>
      <c r="C23" s="119" t="s">
        <v>178</v>
      </c>
    </row>
    <row r="24" spans="1:3">
      <c r="A24" s="5" t="s">
        <v>70</v>
      </c>
      <c r="B24" s="119" t="s">
        <v>178</v>
      </c>
      <c r="C24" s="11">
        <v>11.7</v>
      </c>
    </row>
    <row r="25" spans="1:3">
      <c r="A25" s="5" t="s">
        <v>71</v>
      </c>
      <c r="B25" s="11">
        <v>-902.2</v>
      </c>
      <c r="C25" s="119" t="s">
        <v>178</v>
      </c>
    </row>
    <row r="26" spans="1:3">
      <c r="A26" s="5" t="s">
        <v>90</v>
      </c>
      <c r="B26" s="119" t="s">
        <v>178</v>
      </c>
      <c r="C26" s="119" t="s">
        <v>178</v>
      </c>
    </row>
    <row r="27" spans="1:3">
      <c r="A27" s="28" t="s">
        <v>72</v>
      </c>
      <c r="B27" s="29">
        <f t="shared" ref="B27:C27" si="1">SUM(B20:B26)</f>
        <v>-9385.5</v>
      </c>
      <c r="C27" s="29">
        <f t="shared" si="1"/>
        <v>-693.3</v>
      </c>
    </row>
    <row r="28" spans="1:3">
      <c r="A28" s="30" t="s">
        <v>73</v>
      </c>
    </row>
    <row r="29" spans="1:3">
      <c r="A29" s="5" t="s">
        <v>74</v>
      </c>
      <c r="B29" s="11">
        <v>8410.5</v>
      </c>
      <c r="C29" s="11">
        <v>3838.1</v>
      </c>
    </row>
    <row r="30" spans="1:3">
      <c r="A30" s="5" t="s">
        <v>75</v>
      </c>
      <c r="B30" s="11">
        <v>-1738.2</v>
      </c>
      <c r="C30" s="11">
        <v>-8743.7000000000007</v>
      </c>
    </row>
    <row r="31" spans="1:3">
      <c r="A31" s="5" t="s">
        <v>91</v>
      </c>
      <c r="B31" s="11">
        <v>0</v>
      </c>
      <c r="C31" s="11">
        <v>0</v>
      </c>
    </row>
    <row r="32" spans="1:3">
      <c r="A32" s="5" t="s">
        <v>76</v>
      </c>
      <c r="B32" s="11">
        <v>0</v>
      </c>
      <c r="C32" s="11">
        <v>0</v>
      </c>
    </row>
    <row r="33" spans="1:3">
      <c r="A33" s="5" t="s">
        <v>77</v>
      </c>
      <c r="B33" s="11">
        <v>0</v>
      </c>
      <c r="C33" s="11">
        <v>0</v>
      </c>
    </row>
    <row r="34" spans="1:3">
      <c r="A34" s="5" t="s">
        <v>78</v>
      </c>
      <c r="B34" s="11">
        <v>-1595.8999999999999</v>
      </c>
      <c r="C34" s="11">
        <v>-223.1</v>
      </c>
    </row>
    <row r="35" spans="1:3">
      <c r="A35" s="5" t="s">
        <v>79</v>
      </c>
      <c r="B35" s="11">
        <v>-1634.8</v>
      </c>
      <c r="C35" s="11">
        <v>-612.9</v>
      </c>
    </row>
    <row r="36" spans="1:3">
      <c r="A36" s="28" t="s">
        <v>80</v>
      </c>
      <c r="B36" s="29">
        <f t="shared" ref="B36:C36" si="2">SUM(B29:B35)</f>
        <v>3441.6000000000004</v>
      </c>
      <c r="C36" s="29">
        <f t="shared" si="2"/>
        <v>-5741.6</v>
      </c>
    </row>
    <row r="38" spans="1:3">
      <c r="A38" s="81" t="s">
        <v>81</v>
      </c>
      <c r="B38" s="46">
        <f>B36+B27+B18</f>
        <v>-1864.9999999999982</v>
      </c>
      <c r="C38" s="46">
        <f>C36+C27+C18</f>
        <v>-9871.3999999999978</v>
      </c>
    </row>
    <row r="40" spans="1:3">
      <c r="A40" s="31" t="s">
        <v>82</v>
      </c>
      <c r="B40" s="29">
        <f>'Voxel Grupa BS 2019'!B19</f>
        <v>7565.4</v>
      </c>
      <c r="C40" s="29">
        <v>19056.7</v>
      </c>
    </row>
    <row r="41" spans="1:3">
      <c r="A41" s="28" t="s">
        <v>83</v>
      </c>
      <c r="B41" s="29">
        <f>'Voxel Grupa BS 2019'!C19</f>
        <v>5700.4</v>
      </c>
      <c r="C41" s="29">
        <v>9185.2999999999993</v>
      </c>
    </row>
    <row r="42" spans="1:3">
      <c r="A42" s="10"/>
      <c r="B42" s="13"/>
      <c r="C42" s="13"/>
    </row>
    <row r="43" spans="1:3">
      <c r="A43" s="100" t="s">
        <v>146</v>
      </c>
      <c r="B43" s="101">
        <f>B38+(B40-B41)</f>
        <v>1.8189894035458565E-12</v>
      </c>
      <c r="C43" s="101">
        <f>C38+(C40-C41)</f>
        <v>0</v>
      </c>
    </row>
    <row r="44" spans="1:3">
      <c r="A44" s="100"/>
      <c r="B44" s="101"/>
      <c r="C44" s="10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79998168889431442"/>
  </sheetPr>
  <dimension ref="A1:C24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F11" sqref="F11"/>
    </sheetView>
  </sheetViews>
  <sheetFormatPr defaultColWidth="8.81640625" defaultRowHeight="14.5"/>
  <cols>
    <col min="1" max="1" width="40.7265625" style="69" customWidth="1"/>
    <col min="2" max="3" width="19.1796875" style="69" customWidth="1"/>
    <col min="4" max="16384" width="8.81640625" style="69"/>
  </cols>
  <sheetData>
    <row r="1" spans="1:3" ht="15.5">
      <c r="A1" s="82" t="s">
        <v>0</v>
      </c>
      <c r="B1" s="84"/>
      <c r="C1" s="84"/>
    </row>
    <row r="2" spans="1:3">
      <c r="A2" s="83"/>
      <c r="B2" s="118" t="s">
        <v>195</v>
      </c>
      <c r="C2" s="118" t="s">
        <v>196</v>
      </c>
    </row>
    <row r="3" spans="1:3">
      <c r="A3" s="83"/>
      <c r="B3" s="75" t="s">
        <v>194</v>
      </c>
      <c r="C3" s="75" t="s">
        <v>125</v>
      </c>
    </row>
    <row r="4" spans="1:3" ht="29.5" customHeight="1">
      <c r="A4" s="78" t="s">
        <v>18</v>
      </c>
      <c r="B4" s="75" t="s">
        <v>174</v>
      </c>
      <c r="C4" s="75" t="s">
        <v>126</v>
      </c>
    </row>
    <row r="5" spans="1:3">
      <c r="A5" s="85" t="s">
        <v>1</v>
      </c>
      <c r="B5" s="86"/>
      <c r="C5" s="86"/>
    </row>
    <row r="6" spans="1:3">
      <c r="A6" s="87" t="s">
        <v>2</v>
      </c>
      <c r="B6" s="91">
        <v>31345.200000000001</v>
      </c>
      <c r="C6" s="91">
        <v>25181</v>
      </c>
    </row>
    <row r="7" spans="1:3">
      <c r="A7" s="87" t="s">
        <v>3</v>
      </c>
      <c r="B7" s="91">
        <v>-21659.8</v>
      </c>
      <c r="C7" s="91">
        <v>-18762</v>
      </c>
    </row>
    <row r="8" spans="1:3">
      <c r="A8" s="21" t="s">
        <v>4</v>
      </c>
      <c r="B8" s="65">
        <f>B6+B7</f>
        <v>9685.4000000000015</v>
      </c>
      <c r="C8" s="65">
        <f>C6+C7</f>
        <v>6419</v>
      </c>
    </row>
    <row r="9" spans="1:3">
      <c r="A9" s="87" t="s">
        <v>5</v>
      </c>
      <c r="B9" s="91">
        <v>552.79999999999995</v>
      </c>
      <c r="C9" s="91">
        <v>548.29999999999995</v>
      </c>
    </row>
    <row r="10" spans="1:3">
      <c r="A10" s="87" t="s">
        <v>6</v>
      </c>
      <c r="B10" s="120" t="s">
        <v>178</v>
      </c>
      <c r="C10" s="120" t="s">
        <v>178</v>
      </c>
    </row>
    <row r="11" spans="1:3">
      <c r="A11" s="87" t="s">
        <v>7</v>
      </c>
      <c r="B11" s="91">
        <v>-3490.7</v>
      </c>
      <c r="C11" s="91">
        <v>-1890.6</v>
      </c>
    </row>
    <row r="12" spans="1:3">
      <c r="A12" s="87" t="s">
        <v>8</v>
      </c>
      <c r="B12" s="91">
        <v>-125.7</v>
      </c>
      <c r="C12" s="91">
        <v>-86.1</v>
      </c>
    </row>
    <row r="13" spans="1:3">
      <c r="A13" s="22" t="s">
        <v>9</v>
      </c>
      <c r="B13" s="65">
        <f>SUM(B8,B9:B12)</f>
        <v>6621.8000000000011</v>
      </c>
      <c r="C13" s="65">
        <f>SUM(C8,C9:C12)</f>
        <v>4990.6000000000004</v>
      </c>
    </row>
    <row r="14" spans="1:3">
      <c r="A14" s="87" t="s">
        <v>10</v>
      </c>
      <c r="B14" s="91">
        <v>139.19999999999999</v>
      </c>
      <c r="C14" s="91">
        <v>513.20000000000005</v>
      </c>
    </row>
    <row r="15" spans="1:3">
      <c r="A15" s="87" t="s">
        <v>11</v>
      </c>
      <c r="B15" s="91">
        <v>-1222.9000000000001</v>
      </c>
      <c r="C15" s="91">
        <v>-697.2</v>
      </c>
    </row>
    <row r="16" spans="1:3">
      <c r="A16" s="22" t="s">
        <v>12</v>
      </c>
      <c r="B16" s="65">
        <f>B13+B14+B15</f>
        <v>5538.1</v>
      </c>
      <c r="C16" s="65">
        <f>C13+C14+C15</f>
        <v>4806.6000000000004</v>
      </c>
    </row>
    <row r="17" spans="1:3">
      <c r="A17" s="87" t="s">
        <v>13</v>
      </c>
      <c r="B17" s="64">
        <v>-1092.9000000000001</v>
      </c>
      <c r="C17" s="64">
        <v>-918</v>
      </c>
    </row>
    <row r="18" spans="1:3">
      <c r="A18" s="19" t="s">
        <v>14</v>
      </c>
      <c r="B18" s="62">
        <f>B16+B17</f>
        <v>4445.2000000000007</v>
      </c>
      <c r="C18" s="62">
        <f>C16+C17</f>
        <v>3888.6000000000004</v>
      </c>
    </row>
    <row r="19" spans="1:3">
      <c r="A19" s="85" t="s">
        <v>15</v>
      </c>
      <c r="B19" s="90" t="s">
        <v>143</v>
      </c>
      <c r="C19" s="90" t="s">
        <v>143</v>
      </c>
    </row>
    <row r="20" spans="1:3">
      <c r="A20" s="85" t="s">
        <v>16</v>
      </c>
      <c r="B20" s="90" t="s">
        <v>143</v>
      </c>
      <c r="C20" s="90" t="s">
        <v>143</v>
      </c>
    </row>
    <row r="21" spans="1:3">
      <c r="A21" s="22" t="s">
        <v>17</v>
      </c>
      <c r="B21" s="65">
        <v>4445.2000000000007</v>
      </c>
      <c r="C21" s="65">
        <v>3888.6000000000004</v>
      </c>
    </row>
    <row r="22" spans="1:3">
      <c r="A22" s="89"/>
      <c r="B22" s="84"/>
      <c r="C22" s="84"/>
    </row>
    <row r="23" spans="1:3">
      <c r="A23" s="85" t="s">
        <v>58</v>
      </c>
      <c r="B23" s="92">
        <f>'Voxel CF 2019'!B8</f>
        <v>4981</v>
      </c>
      <c r="C23" s="92">
        <f>'Voxel CF 2018'!C8</f>
        <v>2808.7</v>
      </c>
    </row>
    <row r="24" spans="1:3">
      <c r="A24" s="22" t="s">
        <v>139</v>
      </c>
      <c r="B24" s="65">
        <f>B23+B13</f>
        <v>11602.800000000001</v>
      </c>
      <c r="C24" s="65">
        <f>C23+C13</f>
        <v>7799.3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79998168889431442"/>
  </sheetPr>
  <dimension ref="A1:D52"/>
  <sheetViews>
    <sheetView showGridLines="0" zoomScale="90" zoomScaleNormal="90" workbookViewId="0">
      <pane xSplit="1" ySplit="3" topLeftCell="B4" activePane="bottomRight" state="frozen"/>
      <selection activeCell="B25" sqref="B25"/>
      <selection pane="topRight" activeCell="B25" sqref="B25"/>
      <selection pane="bottomLeft" activeCell="B25" sqref="B25"/>
      <selection pane="bottomRight" activeCell="D1" sqref="D1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6.90625" style="11" customWidth="1"/>
    <col min="5" max="16384" width="9.1796875" style="5"/>
  </cols>
  <sheetData>
    <row r="1" spans="1:4" ht="15.5">
      <c r="A1" s="61" t="s">
        <v>85</v>
      </c>
    </row>
    <row r="2" spans="1:4">
      <c r="A2" s="10"/>
      <c r="B2" s="118" t="s">
        <v>195</v>
      </c>
      <c r="C2" s="118" t="s">
        <v>195</v>
      </c>
      <c r="D2" s="118" t="s">
        <v>196</v>
      </c>
    </row>
    <row r="3" spans="1:4" ht="26">
      <c r="A3" s="34" t="s">
        <v>18</v>
      </c>
      <c r="B3" s="76" t="s">
        <v>176</v>
      </c>
      <c r="C3" s="76" t="s">
        <v>175</v>
      </c>
      <c r="D3" s="76" t="s">
        <v>197</v>
      </c>
    </row>
    <row r="4" spans="1:4">
      <c r="A4" s="30" t="s">
        <v>20</v>
      </c>
      <c r="B4" s="67"/>
      <c r="C4" s="67"/>
      <c r="D4" s="67"/>
    </row>
    <row r="5" spans="1:4">
      <c r="A5" s="20" t="s">
        <v>21</v>
      </c>
      <c r="B5" s="40"/>
      <c r="C5" s="40"/>
      <c r="D5" s="40"/>
    </row>
    <row r="6" spans="1:4">
      <c r="A6" s="4" t="s">
        <v>22</v>
      </c>
      <c r="B6" s="7">
        <v>150947.59999999998</v>
      </c>
      <c r="C6" s="7">
        <v>147609.70000000001</v>
      </c>
      <c r="D6" s="7">
        <v>104617.4</v>
      </c>
    </row>
    <row r="7" spans="1:4">
      <c r="A7" s="4" t="s">
        <v>130</v>
      </c>
      <c r="B7" s="7">
        <v>70603.3</v>
      </c>
      <c r="C7" s="7">
        <v>70603.3</v>
      </c>
      <c r="D7" s="7">
        <v>53320.800000000003</v>
      </c>
    </row>
    <row r="8" spans="1:4">
      <c r="A8" s="4" t="s">
        <v>131</v>
      </c>
      <c r="B8" s="7">
        <v>9553.1</v>
      </c>
      <c r="C8" s="7">
        <v>9556.1</v>
      </c>
      <c r="D8" s="7">
        <v>9493.7000000000007</v>
      </c>
    </row>
    <row r="9" spans="1:4">
      <c r="A9" s="4" t="s">
        <v>25</v>
      </c>
      <c r="B9" s="7">
        <v>344.9</v>
      </c>
      <c r="C9" s="7">
        <v>434.3</v>
      </c>
      <c r="D9" s="7" t="s">
        <v>179</v>
      </c>
    </row>
    <row r="10" spans="1:4">
      <c r="A10" s="24"/>
      <c r="B10" s="25">
        <f>SUM(B6:B9)</f>
        <v>231448.89999999997</v>
      </c>
      <c r="C10" s="25">
        <f>SUM(C6:C9)</f>
        <v>228203.4</v>
      </c>
      <c r="D10" s="25">
        <f>SUM(D6:D9)</f>
        <v>167431.90000000002</v>
      </c>
    </row>
    <row r="11" spans="1:4">
      <c r="A11" s="20" t="s">
        <v>26</v>
      </c>
      <c r="B11" s="40"/>
      <c r="C11" s="40"/>
      <c r="D11" s="40"/>
    </row>
    <row r="12" spans="1:4">
      <c r="A12" s="4" t="s">
        <v>27</v>
      </c>
      <c r="B12" s="7">
        <v>1795.6</v>
      </c>
      <c r="C12" s="7">
        <v>2079</v>
      </c>
      <c r="D12" s="7">
        <v>1489</v>
      </c>
    </row>
    <row r="13" spans="1:4">
      <c r="A13" s="4" t="s">
        <v>28</v>
      </c>
      <c r="B13" s="7">
        <v>24970.3</v>
      </c>
      <c r="C13" s="7">
        <v>24565.1</v>
      </c>
      <c r="D13" s="7">
        <v>18225.5</v>
      </c>
    </row>
    <row r="14" spans="1:4">
      <c r="A14" s="4" t="s">
        <v>29</v>
      </c>
      <c r="B14" s="7" t="s">
        <v>179</v>
      </c>
      <c r="C14" s="7" t="s">
        <v>179</v>
      </c>
      <c r="D14" s="7" t="s">
        <v>179</v>
      </c>
    </row>
    <row r="15" spans="1:4">
      <c r="A15" s="4" t="s">
        <v>30</v>
      </c>
      <c r="B15" s="7">
        <v>17254.2</v>
      </c>
      <c r="C15" s="7">
        <v>17670</v>
      </c>
      <c r="D15" s="7">
        <v>8930.6</v>
      </c>
    </row>
    <row r="16" spans="1:4">
      <c r="A16" s="4" t="s">
        <v>31</v>
      </c>
      <c r="B16" s="7">
        <v>3299.9</v>
      </c>
      <c r="C16" s="7">
        <v>3001</v>
      </c>
      <c r="D16" s="7">
        <v>8390.7999999999993</v>
      </c>
    </row>
    <row r="17" spans="1:4">
      <c r="A17" s="24"/>
      <c r="B17" s="25">
        <f>SUM(B12:B16)</f>
        <v>47320</v>
      </c>
      <c r="C17" s="25">
        <f>SUM(C12:C16)</f>
        <v>47315.1</v>
      </c>
      <c r="D17" s="25">
        <f>SUM(D12:D16)</f>
        <v>37035.899999999994</v>
      </c>
    </row>
    <row r="18" spans="1:4">
      <c r="A18" s="24"/>
      <c r="B18" s="25"/>
      <c r="C18" s="25"/>
      <c r="D18" s="25"/>
    </row>
    <row r="19" spans="1:4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204467.80000000002</v>
      </c>
    </row>
    <row r="21" spans="1:4">
      <c r="A21" s="30" t="s">
        <v>33</v>
      </c>
      <c r="B21" s="41"/>
      <c r="C21" s="41"/>
      <c r="D21" s="41"/>
    </row>
    <row r="22" spans="1:4">
      <c r="A22" s="20" t="s">
        <v>34</v>
      </c>
      <c r="B22" s="40"/>
      <c r="C22" s="40"/>
      <c r="D22" s="40"/>
    </row>
    <row r="23" spans="1:4">
      <c r="A23" s="4" t="s">
        <v>35</v>
      </c>
      <c r="B23" s="7">
        <v>10502.6</v>
      </c>
      <c r="C23" s="7">
        <v>10502.6</v>
      </c>
      <c r="D23" s="7">
        <v>10502.6</v>
      </c>
    </row>
    <row r="24" spans="1:4">
      <c r="A24" s="9" t="s">
        <v>36</v>
      </c>
      <c r="B24" s="7">
        <v>88860.800000000003</v>
      </c>
      <c r="C24" s="7">
        <v>88860.800000000003</v>
      </c>
      <c r="D24" s="7">
        <v>88860.800000000003</v>
      </c>
    </row>
    <row r="25" spans="1:4">
      <c r="A25" s="4" t="s">
        <v>37</v>
      </c>
      <c r="B25" s="7" t="s">
        <v>143</v>
      </c>
      <c r="C25" s="7" t="s">
        <v>143</v>
      </c>
      <c r="D25" s="7" t="s">
        <v>143</v>
      </c>
    </row>
    <row r="26" spans="1:4">
      <c r="A26" s="4" t="s">
        <v>38</v>
      </c>
      <c r="B26" s="7">
        <v>32546.6</v>
      </c>
      <c r="C26" s="7">
        <v>36991.800000000003</v>
      </c>
      <c r="D26" s="7">
        <v>26024.7</v>
      </c>
    </row>
    <row r="27" spans="1:4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125388.1</v>
      </c>
    </row>
    <row r="28" spans="1:4">
      <c r="A28" s="20" t="s">
        <v>41</v>
      </c>
      <c r="B28" s="40"/>
      <c r="C28" s="40"/>
      <c r="D28" s="40"/>
    </row>
    <row r="29" spans="1:4">
      <c r="A29" s="4" t="s">
        <v>42</v>
      </c>
      <c r="B29" s="7">
        <v>10545.6</v>
      </c>
      <c r="C29" s="7">
        <v>11372.4</v>
      </c>
      <c r="D29" s="7">
        <v>10417.9</v>
      </c>
    </row>
    <row r="30" spans="1:4">
      <c r="A30" s="9" t="s">
        <v>43</v>
      </c>
      <c r="B30" s="7">
        <v>34751.199999999997</v>
      </c>
      <c r="C30" s="7">
        <v>34795.1</v>
      </c>
      <c r="D30" s="7">
        <v>9984.7000000000007</v>
      </c>
    </row>
    <row r="31" spans="1:4">
      <c r="A31" s="9" t="s">
        <v>142</v>
      </c>
      <c r="B31" s="7">
        <v>37071.699999999997</v>
      </c>
      <c r="C31" s="7">
        <v>35413.599999999999</v>
      </c>
      <c r="D31" s="7">
        <v>775.9</v>
      </c>
    </row>
    <row r="32" spans="1:4">
      <c r="A32" s="9" t="s">
        <v>44</v>
      </c>
      <c r="B32" s="7">
        <v>11217.1</v>
      </c>
      <c r="C32" s="7">
        <v>11896.3</v>
      </c>
      <c r="D32" s="7">
        <v>10000.799999999999</v>
      </c>
    </row>
    <row r="33" spans="1:4">
      <c r="A33" s="4" t="s">
        <v>45</v>
      </c>
      <c r="B33" s="7">
        <v>108.2</v>
      </c>
      <c r="C33" s="7">
        <v>108.2</v>
      </c>
      <c r="D33" s="7">
        <v>103.9</v>
      </c>
    </row>
    <row r="34" spans="1:4">
      <c r="A34" s="4" t="s">
        <v>46</v>
      </c>
      <c r="B34" s="7" t="s">
        <v>143</v>
      </c>
      <c r="C34" s="7" t="s">
        <v>143</v>
      </c>
      <c r="D34" s="7">
        <v>192.2</v>
      </c>
    </row>
    <row r="35" spans="1:4">
      <c r="A35" s="4" t="s">
        <v>47</v>
      </c>
      <c r="B35" s="7">
        <v>15656.1</v>
      </c>
      <c r="C35" s="7">
        <v>15223.4</v>
      </c>
      <c r="D35" s="7">
        <v>16954</v>
      </c>
    </row>
    <row r="36" spans="1:4">
      <c r="A36" s="24"/>
      <c r="B36" s="25">
        <f>SUM(B29:B35)</f>
        <v>109349.90000000001</v>
      </c>
      <c r="C36" s="25">
        <f>SUM(C29:C35)</f>
        <v>108809</v>
      </c>
      <c r="D36" s="25">
        <f>SUM(D29:D35)</f>
        <v>48429.4</v>
      </c>
    </row>
    <row r="37" spans="1:4">
      <c r="A37" s="20" t="s">
        <v>48</v>
      </c>
      <c r="B37" s="40"/>
      <c r="C37" s="40"/>
      <c r="D37" s="40"/>
    </row>
    <row r="38" spans="1:4">
      <c r="A38" s="4" t="s">
        <v>49</v>
      </c>
      <c r="B38" s="7">
        <v>4271.7</v>
      </c>
      <c r="C38" s="7">
        <v>7701</v>
      </c>
      <c r="D38" s="7">
        <v>5886</v>
      </c>
    </row>
    <row r="39" spans="1:4">
      <c r="A39" s="9" t="s">
        <v>43</v>
      </c>
      <c r="B39" s="7">
        <v>789.5</v>
      </c>
      <c r="C39" s="7">
        <v>269</v>
      </c>
      <c r="D39" s="7">
        <v>10212.799999999999</v>
      </c>
    </row>
    <row r="40" spans="1:4">
      <c r="A40" s="9" t="s">
        <v>142</v>
      </c>
      <c r="B40" s="7">
        <v>7779.3</v>
      </c>
      <c r="C40" s="7">
        <v>7422.8</v>
      </c>
      <c r="D40" s="7">
        <v>596.41766000000018</v>
      </c>
    </row>
    <row r="41" spans="1:4">
      <c r="A41" s="4" t="s">
        <v>45</v>
      </c>
      <c r="B41" s="7">
        <v>1851.1</v>
      </c>
      <c r="C41" s="7">
        <v>2235.6</v>
      </c>
      <c r="D41" s="7">
        <v>1539.6</v>
      </c>
    </row>
    <row r="42" spans="1:4">
      <c r="A42" s="4" t="s">
        <v>46</v>
      </c>
      <c r="B42" s="7">
        <v>20363.2</v>
      </c>
      <c r="C42" s="7">
        <v>10545.7</v>
      </c>
      <c r="D42" s="7">
        <v>9468.8823400000001</v>
      </c>
    </row>
    <row r="43" spans="1:4">
      <c r="A43" s="4" t="s">
        <v>50</v>
      </c>
      <c r="B43" s="7">
        <v>687.7</v>
      </c>
      <c r="C43" s="7">
        <v>413.7</v>
      </c>
      <c r="D43" s="7">
        <v>1180.0999999999999</v>
      </c>
    </row>
    <row r="44" spans="1:4">
      <c r="A44" s="4" t="s">
        <v>47</v>
      </c>
      <c r="B44" s="7">
        <v>1766.5</v>
      </c>
      <c r="C44" s="7">
        <v>1766.5</v>
      </c>
      <c r="D44" s="7">
        <v>1766.5</v>
      </c>
    </row>
    <row r="45" spans="1:4">
      <c r="A45" s="24"/>
      <c r="B45" s="35">
        <f>SUM(B38:B44)</f>
        <v>37509</v>
      </c>
      <c r="C45" s="35">
        <f>SUM(C38:C44)</f>
        <v>30354.3</v>
      </c>
      <c r="D45" s="35">
        <f>SUM(D38:D44)</f>
        <v>30650.299999999996</v>
      </c>
    </row>
    <row r="46" spans="1:4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79079.7</v>
      </c>
    </row>
    <row r="47" spans="1:4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204467.8</v>
      </c>
    </row>
    <row r="48" spans="1:4">
      <c r="A48" s="100" t="s">
        <v>177</v>
      </c>
    </row>
    <row r="49" spans="1:4">
      <c r="B49" s="101">
        <f>B47-B19</f>
        <v>0</v>
      </c>
      <c r="C49" s="101">
        <f t="shared" ref="C49" si="0">C47-C19</f>
        <v>0</v>
      </c>
      <c r="D49" s="101">
        <f>D47-D19</f>
        <v>0</v>
      </c>
    </row>
    <row r="50" spans="1:4">
      <c r="A50" s="100"/>
      <c r="B50" s="68"/>
      <c r="C50" s="68"/>
    </row>
    <row r="52" spans="1:4">
      <c r="D5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79998168889431442"/>
  </sheetPr>
  <dimension ref="A1:E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F12" sqref="F12"/>
    </sheetView>
  </sheetViews>
  <sheetFormatPr defaultColWidth="9.1796875" defaultRowHeight="13"/>
  <cols>
    <col min="1" max="1" width="60.54296875" style="1" customWidth="1"/>
    <col min="2" max="3" width="20.54296875" style="38" customWidth="1"/>
    <col min="4" max="16384" width="9.1796875" style="1"/>
  </cols>
  <sheetData>
    <row r="1" spans="1:3" ht="15.5">
      <c r="A1" s="61" t="s">
        <v>87</v>
      </c>
      <c r="B1" s="11"/>
      <c r="C1" s="11"/>
    </row>
    <row r="2" spans="1:3">
      <c r="B2" s="118" t="s">
        <v>195</v>
      </c>
      <c r="C2" s="118" t="s">
        <v>196</v>
      </c>
    </row>
    <row r="3" spans="1:3">
      <c r="B3" s="75" t="s">
        <v>194</v>
      </c>
      <c r="C3" s="75" t="s">
        <v>125</v>
      </c>
    </row>
    <row r="4" spans="1:3" ht="26">
      <c r="A4" s="78" t="s">
        <v>18</v>
      </c>
      <c r="B4" s="76" t="s">
        <v>180</v>
      </c>
      <c r="C4" s="76" t="s">
        <v>127</v>
      </c>
    </row>
    <row r="5" spans="1:3" s="5" customFormat="1">
      <c r="A5" s="30" t="s">
        <v>55</v>
      </c>
      <c r="B5" s="11"/>
      <c r="C5" s="11"/>
    </row>
    <row r="6" spans="1:3">
      <c r="A6" s="5" t="s">
        <v>56</v>
      </c>
      <c r="B6" s="11">
        <v>5538.1</v>
      </c>
      <c r="C6" s="11">
        <v>4806.6000000000004</v>
      </c>
    </row>
    <row r="7" spans="1:3" s="5" customFormat="1">
      <c r="A7" s="30" t="s">
        <v>57</v>
      </c>
      <c r="B7" s="11"/>
      <c r="C7" s="11"/>
    </row>
    <row r="8" spans="1:3">
      <c r="A8" s="5" t="s">
        <v>58</v>
      </c>
      <c r="B8" s="11">
        <v>4981</v>
      </c>
      <c r="C8" s="11">
        <v>2768.5</v>
      </c>
    </row>
    <row r="9" spans="1:3">
      <c r="A9" s="5" t="s">
        <v>59</v>
      </c>
      <c r="B9" s="11" t="s">
        <v>143</v>
      </c>
      <c r="C9" s="11" t="s">
        <v>143</v>
      </c>
    </row>
    <row r="10" spans="1:3">
      <c r="A10" s="5" t="s">
        <v>60</v>
      </c>
      <c r="B10" s="11">
        <v>976.3</v>
      </c>
      <c r="C10" s="11">
        <v>211.3</v>
      </c>
    </row>
    <row r="11" spans="1:3">
      <c r="A11" s="5" t="s">
        <v>61</v>
      </c>
      <c r="B11" s="11">
        <v>384.4</v>
      </c>
      <c r="C11" s="11">
        <v>-234</v>
      </c>
    </row>
    <row r="12" spans="1:3">
      <c r="A12" s="5" t="s">
        <v>62</v>
      </c>
      <c r="B12" s="11">
        <v>-283.39999999999998</v>
      </c>
      <c r="C12" s="11">
        <v>-39.1</v>
      </c>
    </row>
    <row r="13" spans="1:3">
      <c r="A13" s="3" t="s">
        <v>63</v>
      </c>
      <c r="B13" s="11">
        <v>405.2</v>
      </c>
      <c r="C13" s="11">
        <v>1709.4</v>
      </c>
    </row>
    <row r="14" spans="1:3">
      <c r="A14" s="3" t="s">
        <v>64</v>
      </c>
      <c r="B14" s="11">
        <v>345.6</v>
      </c>
      <c r="C14" s="11">
        <v>863.3</v>
      </c>
    </row>
    <row r="15" spans="1:3">
      <c r="A15" s="3" t="s">
        <v>65</v>
      </c>
      <c r="B15" s="11">
        <v>-432.6</v>
      </c>
      <c r="C15" s="11">
        <v>-432.6</v>
      </c>
    </row>
    <row r="16" spans="1:3">
      <c r="A16" s="5" t="s">
        <v>66</v>
      </c>
      <c r="B16" s="11">
        <v>-687.7</v>
      </c>
      <c r="C16" s="11" t="s">
        <v>143</v>
      </c>
    </row>
    <row r="17" spans="1:5">
      <c r="A17" s="5" t="s">
        <v>90</v>
      </c>
      <c r="B17" s="11">
        <v>43.9</v>
      </c>
      <c r="C17" s="11" t="s">
        <v>143</v>
      </c>
    </row>
    <row r="18" spans="1:5">
      <c r="A18" s="27" t="s">
        <v>67</v>
      </c>
      <c r="B18" s="102">
        <f>SUM(B6:B17)</f>
        <v>11270.8</v>
      </c>
      <c r="C18" s="102">
        <f>SUM(C6:C17)</f>
        <v>9653.4</v>
      </c>
    </row>
    <row r="19" spans="1:5" s="5" customFormat="1">
      <c r="A19" s="30" t="s">
        <v>68</v>
      </c>
      <c r="B19" s="11"/>
      <c r="C19" s="11"/>
    </row>
    <row r="20" spans="1:5">
      <c r="A20" s="3" t="s">
        <v>144</v>
      </c>
      <c r="B20" s="11">
        <v>-4593</v>
      </c>
      <c r="C20" s="11">
        <v>-557.70000000000005</v>
      </c>
      <c r="E20" s="117"/>
    </row>
    <row r="21" spans="1:5">
      <c r="A21" s="3" t="s">
        <v>145</v>
      </c>
      <c r="B21" s="11">
        <v>-6704.8</v>
      </c>
      <c r="C21" s="11" t="s">
        <v>143</v>
      </c>
      <c r="E21" s="116"/>
    </row>
    <row r="22" spans="1:5">
      <c r="A22" s="3" t="s">
        <v>133</v>
      </c>
      <c r="B22" s="11" t="s">
        <v>143</v>
      </c>
      <c r="C22" s="11" t="s">
        <v>143</v>
      </c>
      <c r="E22" s="116"/>
    </row>
    <row r="23" spans="1:5">
      <c r="A23" s="5" t="s">
        <v>69</v>
      </c>
      <c r="B23" s="11">
        <v>20.100000000000001</v>
      </c>
      <c r="C23" s="11" t="s">
        <v>143</v>
      </c>
      <c r="E23" s="116"/>
    </row>
    <row r="24" spans="1:5">
      <c r="A24" s="5" t="s">
        <v>70</v>
      </c>
      <c r="B24" s="11" t="s">
        <v>143</v>
      </c>
      <c r="C24" s="11">
        <v>3</v>
      </c>
      <c r="E24" s="116"/>
    </row>
    <row r="25" spans="1:5">
      <c r="A25" s="5" t="s">
        <v>71</v>
      </c>
      <c r="B25" s="11">
        <v>-902.2</v>
      </c>
      <c r="C25" s="11" t="s">
        <v>143</v>
      </c>
      <c r="E25" s="116"/>
    </row>
    <row r="26" spans="1:5">
      <c r="A26" s="5" t="s">
        <v>90</v>
      </c>
      <c r="B26" s="11" t="s">
        <v>143</v>
      </c>
      <c r="C26" s="11" t="s">
        <v>143</v>
      </c>
      <c r="E26" s="116"/>
    </row>
    <row r="27" spans="1:5" s="5" customFormat="1">
      <c r="A27" s="27" t="s">
        <v>72</v>
      </c>
      <c r="B27" s="102">
        <f t="shared" ref="B27" si="0">SUM(B20:B26)</f>
        <v>-12179.9</v>
      </c>
      <c r="C27" s="102">
        <f t="shared" ref="C27" si="1">SUM(C20:C26)</f>
        <v>-554.70000000000005</v>
      </c>
      <c r="E27" s="116"/>
    </row>
    <row r="28" spans="1:5">
      <c r="A28" s="30" t="s">
        <v>73</v>
      </c>
      <c r="B28" s="11"/>
      <c r="C28" s="11"/>
      <c r="E28" s="116"/>
    </row>
    <row r="29" spans="1:5">
      <c r="A29" s="5" t="s">
        <v>74</v>
      </c>
      <c r="B29" s="11">
        <v>5584.5</v>
      </c>
      <c r="C29" s="11">
        <v>4.9000000000000004</v>
      </c>
      <c r="E29" s="116"/>
    </row>
    <row r="30" spans="1:5">
      <c r="A30" s="5" t="s">
        <v>75</v>
      </c>
      <c r="B30" s="11">
        <v>-1328.4</v>
      </c>
      <c r="C30" s="11">
        <v>-5243.7</v>
      </c>
      <c r="E30" s="116"/>
    </row>
    <row r="31" spans="1:5">
      <c r="A31" s="5" t="s">
        <v>91</v>
      </c>
      <c r="B31" s="11" t="s">
        <v>143</v>
      </c>
      <c r="C31" s="11" t="s">
        <v>143</v>
      </c>
      <c r="E31" s="116"/>
    </row>
    <row r="32" spans="1:5">
      <c r="A32" s="5" t="s">
        <v>76</v>
      </c>
      <c r="B32" s="11" t="s">
        <v>143</v>
      </c>
      <c r="C32" s="11" t="s">
        <v>143</v>
      </c>
    </row>
    <row r="33" spans="1:3">
      <c r="A33" s="5" t="s">
        <v>77</v>
      </c>
      <c r="B33" s="11" t="s">
        <v>143</v>
      </c>
      <c r="C33" s="11" t="s">
        <v>143</v>
      </c>
    </row>
    <row r="34" spans="1:3">
      <c r="A34" s="5" t="s">
        <v>78</v>
      </c>
      <c r="B34" s="11">
        <v>-2014.6999999999998</v>
      </c>
      <c r="C34" s="11">
        <v>-114.8</v>
      </c>
    </row>
    <row r="35" spans="1:3">
      <c r="A35" s="5" t="s">
        <v>79</v>
      </c>
      <c r="B35" s="11">
        <v>-1631.2000000000003</v>
      </c>
      <c r="C35" s="11">
        <v>-578.20000000000005</v>
      </c>
    </row>
    <row r="36" spans="1:3">
      <c r="A36" s="27" t="s">
        <v>80</v>
      </c>
      <c r="B36" s="102">
        <f t="shared" ref="B36" si="2">SUM(B29:B35)</f>
        <v>610.20000000000027</v>
      </c>
      <c r="C36" s="102">
        <f t="shared" ref="C36" si="3">SUM(C29:C35)</f>
        <v>-5931.8</v>
      </c>
    </row>
    <row r="37" spans="1:3" s="5" customFormat="1">
      <c r="A37" s="36"/>
      <c r="B37" s="37"/>
      <c r="C37" s="37"/>
    </row>
    <row r="38" spans="1:3" ht="26">
      <c r="A38" s="81" t="s">
        <v>81</v>
      </c>
      <c r="B38" s="46">
        <f>B18+B27+B36</f>
        <v>-298.90000000000009</v>
      </c>
      <c r="C38" s="46">
        <f>C18+C27+C36</f>
        <v>3166.8999999999987</v>
      </c>
    </row>
    <row r="39" spans="1:3">
      <c r="A39" s="36"/>
      <c r="B39" s="37"/>
      <c r="C39" s="37"/>
    </row>
    <row r="40" spans="1:3">
      <c r="A40" s="31" t="s">
        <v>82</v>
      </c>
      <c r="B40" s="29">
        <f>'Voxel BS 2019'!B16</f>
        <v>3299.9</v>
      </c>
      <c r="C40" s="29">
        <v>5223.9263099999998</v>
      </c>
    </row>
    <row r="41" spans="1:3">
      <c r="A41" s="28" t="s">
        <v>83</v>
      </c>
      <c r="B41" s="29">
        <f>'Voxel BS 2019'!C16</f>
        <v>3001</v>
      </c>
      <c r="C41" s="29">
        <v>8390.7999999999993</v>
      </c>
    </row>
    <row r="42" spans="1:3">
      <c r="A42" s="10"/>
      <c r="B42" s="13"/>
      <c r="C42" s="13"/>
    </row>
    <row r="43" spans="1:3">
      <c r="A43" s="100"/>
      <c r="B43" s="101">
        <f>B38+(B40-B41)</f>
        <v>0</v>
      </c>
      <c r="C43" s="101">
        <f>C38+(C40-C41)</f>
        <v>2.6309999999284628E-2</v>
      </c>
    </row>
    <row r="44" spans="1:3">
      <c r="A44" s="10"/>
      <c r="B44" s="13"/>
      <c r="C44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39.26953125" style="69" customWidth="1"/>
    <col min="2" max="2" width="19.1796875" style="69" customWidth="1"/>
    <col min="3" max="3" width="19.7265625" style="69" customWidth="1"/>
    <col min="4" max="4" width="19.26953125" style="69" customWidth="1"/>
    <col min="5" max="5" width="19.7265625" style="69" customWidth="1"/>
    <col min="6" max="6" width="18.81640625" style="69" customWidth="1"/>
    <col min="7" max="7" width="20.1796875" style="69" customWidth="1"/>
    <col min="8" max="8" width="19.7265625" style="69" customWidth="1"/>
    <col min="9" max="16384" width="8.81640625" style="69"/>
  </cols>
  <sheetData>
    <row r="1" spans="1:8" ht="15.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81640625" style="15" bestFit="1" customWidth="1"/>
    <col min="5" max="5" width="15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6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treści</vt:lpstr>
      <vt:lpstr>Voxel Grupa P&amp;L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2019-05-26T13:57:06Z</dcterms:modified>
</cp:coreProperties>
</file>